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Liprtova\Desktop\"/>
    </mc:Choice>
  </mc:AlternateContent>
  <bookViews>
    <workbookView xWindow="0" yWindow="0" windowWidth="0" windowHeight="0"/>
  </bookViews>
  <sheets>
    <sheet name="Rekapitulace stavby" sheetId="1" r:id="rId1"/>
    <sheet name="A.1.1 - Úprava GPK v úsek..." sheetId="2" r:id="rId2"/>
    <sheet name="A.1.2 - Úprava GPK v úsek..." sheetId="3" r:id="rId3"/>
    <sheet name="A.1.3 - Úprava GPK v úsek..." sheetId="4" r:id="rId4"/>
    <sheet name="A.2 - Práce na přejezdech" sheetId="5" r:id="rId5"/>
    <sheet name="A.3 - Odstranění závad u PHS" sheetId="6" r:id="rId6"/>
    <sheet name="A.4 - Práce SSZT a SEE" sheetId="7" r:id="rId7"/>
    <sheet name="A.5 - Přepravy" sheetId="8" r:id="rId8"/>
    <sheet name="A.6 - VON" sheetId="9" r:id="rId9"/>
  </sheets>
  <definedNames>
    <definedName name="_xlnm.Print_Area" localSheetId="0">'Rekapitulace stavby'!$D$4:$AO$76,'Rekapitulace stavby'!$C$82:$AQ$104</definedName>
    <definedName name="_xlnm.Print_Titles" localSheetId="0">'Rekapitulace stavby'!$92:$92</definedName>
    <definedName name="_xlnm._FilterDatabase" localSheetId="1" hidden="1">'A.1.1 - Úprava GPK v úsek...'!$C$119:$K$148</definedName>
    <definedName name="_xlnm.Print_Area" localSheetId="1">'A.1.1 - Úprava GPK v úsek...'!$C$105:$K$148</definedName>
    <definedName name="_xlnm.Print_Titles" localSheetId="1">'A.1.1 - Úprava GPK v úsek...'!$119:$119</definedName>
    <definedName name="_xlnm._FilterDatabase" localSheetId="2" hidden="1">'A.1.2 - Úprava GPK v úsek...'!$C$119:$K$157</definedName>
    <definedName name="_xlnm.Print_Area" localSheetId="2">'A.1.2 - Úprava GPK v úsek...'!$C$105:$K$157</definedName>
    <definedName name="_xlnm.Print_Titles" localSheetId="2">'A.1.2 - Úprava GPK v úsek...'!$119:$119</definedName>
    <definedName name="_xlnm._FilterDatabase" localSheetId="3" hidden="1">'A.1.3 - Úprava GPK v úsek...'!$C$119:$K$169</definedName>
    <definedName name="_xlnm.Print_Area" localSheetId="3">'A.1.3 - Úprava GPK v úsek...'!$C$105:$K$169</definedName>
    <definedName name="_xlnm.Print_Titles" localSheetId="3">'A.1.3 - Úprava GPK v úsek...'!$119:$119</definedName>
    <definedName name="_xlnm._FilterDatabase" localSheetId="4" hidden="1">'A.2 - Práce na přejezdech'!$C$115:$K$167</definedName>
    <definedName name="_xlnm.Print_Area" localSheetId="4">'A.2 - Práce na přejezdech'!$C$103:$K$167</definedName>
    <definedName name="_xlnm.Print_Titles" localSheetId="4">'A.2 - Práce na přejezdech'!$115:$115</definedName>
    <definedName name="_xlnm._FilterDatabase" localSheetId="5" hidden="1">'A.3 - Odstranění závad u PHS'!$C$115:$K$126</definedName>
    <definedName name="_xlnm.Print_Area" localSheetId="5">'A.3 - Odstranění závad u PHS'!$C$103:$K$126</definedName>
    <definedName name="_xlnm.Print_Titles" localSheetId="5">'A.3 - Odstranění závad u PHS'!$115:$115</definedName>
    <definedName name="_xlnm._FilterDatabase" localSheetId="6" hidden="1">'A.4 - Práce SSZT a SEE'!$C$115:$K$141</definedName>
    <definedName name="_xlnm.Print_Area" localSheetId="6">'A.4 - Práce SSZT a SEE'!$C$103:$K$141</definedName>
    <definedName name="_xlnm.Print_Titles" localSheetId="6">'A.4 - Práce SSZT a SEE'!$115:$115</definedName>
    <definedName name="_xlnm._FilterDatabase" localSheetId="7" hidden="1">'A.5 - Přepravy'!$C$115:$K$124</definedName>
    <definedName name="_xlnm.Print_Area" localSheetId="7">'A.5 - Přepravy'!$C$103:$K$124</definedName>
    <definedName name="_xlnm.Print_Titles" localSheetId="7">'A.5 - Přepravy'!$115:$115</definedName>
    <definedName name="_xlnm._FilterDatabase" localSheetId="8" hidden="1">'A.6 - VON'!$C$115:$K$128</definedName>
    <definedName name="_xlnm.Print_Area" localSheetId="8">'A.6 - VON'!$C$103:$K$128</definedName>
    <definedName name="_xlnm.Print_Titles" localSheetId="8">'A.6 - VON'!$115:$115</definedName>
  </definedNames>
  <calcPr/>
</workbook>
</file>

<file path=xl/calcChain.xml><?xml version="1.0" encoding="utf-8"?>
<calcChain xmlns="http://schemas.openxmlformats.org/spreadsheetml/2006/main">
  <c i="9" l="1" r="J37"/>
  <c r="J36"/>
  <c i="1" r="AY103"/>
  <c i="9" r="J35"/>
  <c i="1" r="AX103"/>
  <c i="9" r="BI125"/>
  <c r="BH125"/>
  <c r="BG125"/>
  <c r="BF125"/>
  <c r="T125"/>
  <c r="R125"/>
  <c r="P125"/>
  <c r="BI122"/>
  <c r="BH122"/>
  <c r="BG122"/>
  <c r="BF122"/>
  <c r="T122"/>
  <c r="R122"/>
  <c r="P122"/>
  <c r="BI119"/>
  <c r="BH119"/>
  <c r="BG119"/>
  <c r="BF119"/>
  <c r="T119"/>
  <c r="R119"/>
  <c r="P119"/>
  <c r="BI117"/>
  <c r="BH117"/>
  <c r="BG117"/>
  <c r="BF117"/>
  <c r="T117"/>
  <c r="R117"/>
  <c r="P117"/>
  <c r="J113"/>
  <c r="J112"/>
  <c r="F112"/>
  <c r="F110"/>
  <c r="E108"/>
  <c r="J92"/>
  <c r="J91"/>
  <c r="F91"/>
  <c r="F89"/>
  <c r="E87"/>
  <c r="J18"/>
  <c r="E18"/>
  <c r="F92"/>
  <c r="J17"/>
  <c r="J12"/>
  <c r="J110"/>
  <c r="E7"/>
  <c r="E106"/>
  <c i="8" r="J37"/>
  <c r="J36"/>
  <c i="1" r="AY102"/>
  <c i="8" r="J35"/>
  <c i="1" r="AX102"/>
  <c i="8" r="BI123"/>
  <c r="BH123"/>
  <c r="BG123"/>
  <c r="BF123"/>
  <c r="T123"/>
  <c r="R123"/>
  <c r="P123"/>
  <c r="BI120"/>
  <c r="BH120"/>
  <c r="BG120"/>
  <c r="BF120"/>
  <c r="T120"/>
  <c r="R120"/>
  <c r="P120"/>
  <c r="BI117"/>
  <c r="BH117"/>
  <c r="BG117"/>
  <c r="BF117"/>
  <c r="T117"/>
  <c r="R117"/>
  <c r="P117"/>
  <c r="J113"/>
  <c r="J112"/>
  <c r="F112"/>
  <c r="F110"/>
  <c r="E108"/>
  <c r="J92"/>
  <c r="J91"/>
  <c r="F91"/>
  <c r="F89"/>
  <c r="E87"/>
  <c r="J18"/>
  <c r="E18"/>
  <c r="F92"/>
  <c r="J17"/>
  <c r="J12"/>
  <c r="J110"/>
  <c r="E7"/>
  <c r="E106"/>
  <c i="7" r="J37"/>
  <c r="J36"/>
  <c i="1" r="AY101"/>
  <c i="7" r="J35"/>
  <c i="1" r="AX101"/>
  <c i="7" r="BI139"/>
  <c r="BH139"/>
  <c r="BG139"/>
  <c r="BF139"/>
  <c r="T139"/>
  <c r="R139"/>
  <c r="P139"/>
  <c r="BI136"/>
  <c r="BH136"/>
  <c r="BG136"/>
  <c r="BF136"/>
  <c r="T136"/>
  <c r="R136"/>
  <c r="P136"/>
  <c r="BI133"/>
  <c r="BH133"/>
  <c r="BG133"/>
  <c r="BF133"/>
  <c r="T133"/>
  <c r="R133"/>
  <c r="P133"/>
  <c r="BI130"/>
  <c r="BH130"/>
  <c r="BG130"/>
  <c r="BF130"/>
  <c r="T130"/>
  <c r="R130"/>
  <c r="P130"/>
  <c r="BI126"/>
  <c r="BH126"/>
  <c r="BG126"/>
  <c r="BF126"/>
  <c r="T126"/>
  <c r="R126"/>
  <c r="P126"/>
  <c r="BI123"/>
  <c r="BH123"/>
  <c r="BG123"/>
  <c r="BF123"/>
  <c r="T123"/>
  <c r="R123"/>
  <c r="P123"/>
  <c r="BI121"/>
  <c r="BH121"/>
  <c r="BG121"/>
  <c r="BF121"/>
  <c r="T121"/>
  <c r="R121"/>
  <c r="P121"/>
  <c r="BI119"/>
  <c r="BH119"/>
  <c r="BG119"/>
  <c r="BF119"/>
  <c r="T119"/>
  <c r="R119"/>
  <c r="P119"/>
  <c r="BI117"/>
  <c r="BH117"/>
  <c r="BG117"/>
  <c r="BF117"/>
  <c r="T117"/>
  <c r="R117"/>
  <c r="P117"/>
  <c r="J113"/>
  <c r="J112"/>
  <c r="F112"/>
  <c r="F110"/>
  <c r="E108"/>
  <c r="J92"/>
  <c r="J91"/>
  <c r="F91"/>
  <c r="F89"/>
  <c r="E87"/>
  <c r="J18"/>
  <c r="E18"/>
  <c r="F92"/>
  <c r="J17"/>
  <c r="J12"/>
  <c r="J110"/>
  <c r="E7"/>
  <c r="E106"/>
  <c i="6" r="J37"/>
  <c r="J36"/>
  <c i="1" r="AY100"/>
  <c i="6" r="J35"/>
  <c i="1" r="AX100"/>
  <c i="6" r="BI125"/>
  <c r="BH125"/>
  <c r="BG125"/>
  <c r="BF125"/>
  <c r="T125"/>
  <c r="R125"/>
  <c r="P125"/>
  <c r="BI122"/>
  <c r="BH122"/>
  <c r="BG122"/>
  <c r="BF122"/>
  <c r="T122"/>
  <c r="R122"/>
  <c r="P122"/>
  <c r="BI118"/>
  <c r="BH118"/>
  <c r="BG118"/>
  <c r="BF118"/>
  <c r="T118"/>
  <c r="R118"/>
  <c r="P118"/>
  <c r="BI117"/>
  <c r="BH117"/>
  <c r="BG117"/>
  <c r="BF117"/>
  <c r="T117"/>
  <c r="R117"/>
  <c r="P117"/>
  <c r="J113"/>
  <c r="J112"/>
  <c r="F112"/>
  <c r="F110"/>
  <c r="E108"/>
  <c r="J92"/>
  <c r="J91"/>
  <c r="F91"/>
  <c r="F89"/>
  <c r="E87"/>
  <c r="J18"/>
  <c r="E18"/>
  <c r="F113"/>
  <c r="J17"/>
  <c r="J12"/>
  <c r="J110"/>
  <c r="E7"/>
  <c r="E106"/>
  <c i="5" r="J37"/>
  <c r="J36"/>
  <c i="1" r="AY99"/>
  <c i="5" r="J35"/>
  <c i="1" r="AX99"/>
  <c i="5" r="BI165"/>
  <c r="BH165"/>
  <c r="BG165"/>
  <c r="BF165"/>
  <c r="T165"/>
  <c r="R165"/>
  <c r="P165"/>
  <c r="BI163"/>
  <c r="BH163"/>
  <c r="BG163"/>
  <c r="BF163"/>
  <c r="T163"/>
  <c r="R163"/>
  <c r="P163"/>
  <c r="BI162"/>
  <c r="BH162"/>
  <c r="BG162"/>
  <c r="BF162"/>
  <c r="T162"/>
  <c r="R162"/>
  <c r="P162"/>
  <c r="BI161"/>
  <c r="BH161"/>
  <c r="BG161"/>
  <c r="BF161"/>
  <c r="T161"/>
  <c r="R161"/>
  <c r="P161"/>
  <c r="BI160"/>
  <c r="BH160"/>
  <c r="BG160"/>
  <c r="BF160"/>
  <c r="T160"/>
  <c r="R160"/>
  <c r="P160"/>
  <c r="BI157"/>
  <c r="BH157"/>
  <c r="BG157"/>
  <c r="BF157"/>
  <c r="T157"/>
  <c r="R157"/>
  <c r="P157"/>
  <c r="BI153"/>
  <c r="BH153"/>
  <c r="BG153"/>
  <c r="BF153"/>
  <c r="T153"/>
  <c r="R153"/>
  <c r="P153"/>
  <c r="BI149"/>
  <c r="BH149"/>
  <c r="BG149"/>
  <c r="BF149"/>
  <c r="T149"/>
  <c r="R149"/>
  <c r="P149"/>
  <c r="BI148"/>
  <c r="BH148"/>
  <c r="BG148"/>
  <c r="BF148"/>
  <c r="T148"/>
  <c r="R148"/>
  <c r="P148"/>
  <c r="BI131"/>
  <c r="BH131"/>
  <c r="BG131"/>
  <c r="BF131"/>
  <c r="T131"/>
  <c r="R131"/>
  <c r="P131"/>
  <c r="BI128"/>
  <c r="BH128"/>
  <c r="BG128"/>
  <c r="BF128"/>
  <c r="T128"/>
  <c r="R128"/>
  <c r="P128"/>
  <c r="BI125"/>
  <c r="BH125"/>
  <c r="BG125"/>
  <c r="BF125"/>
  <c r="T125"/>
  <c r="R125"/>
  <c r="P125"/>
  <c r="BI123"/>
  <c r="BH123"/>
  <c r="BG123"/>
  <c r="BF123"/>
  <c r="T123"/>
  <c r="R123"/>
  <c r="P123"/>
  <c r="BI120"/>
  <c r="BH120"/>
  <c r="BG120"/>
  <c r="BF120"/>
  <c r="T120"/>
  <c r="R120"/>
  <c r="P120"/>
  <c r="BI117"/>
  <c r="BH117"/>
  <c r="BG117"/>
  <c r="BF117"/>
  <c r="T117"/>
  <c r="R117"/>
  <c r="P117"/>
  <c r="J113"/>
  <c r="J112"/>
  <c r="F112"/>
  <c r="F110"/>
  <c r="E108"/>
  <c r="J92"/>
  <c r="J91"/>
  <c r="F91"/>
  <c r="F89"/>
  <c r="E87"/>
  <c r="J18"/>
  <c r="E18"/>
  <c r="F113"/>
  <c r="J17"/>
  <c r="J12"/>
  <c r="J110"/>
  <c r="E7"/>
  <c r="E106"/>
  <c i="4" r="J39"/>
  <c r="J38"/>
  <c i="1" r="AY98"/>
  <c i="4" r="J37"/>
  <c i="1" r="AX98"/>
  <c i="4" r="BI168"/>
  <c r="BH168"/>
  <c r="BG168"/>
  <c r="BF168"/>
  <c r="T168"/>
  <c r="R168"/>
  <c r="P168"/>
  <c r="BI166"/>
  <c r="BH166"/>
  <c r="BG166"/>
  <c r="BF166"/>
  <c r="T166"/>
  <c r="R166"/>
  <c r="P166"/>
  <c r="BI162"/>
  <c r="BH162"/>
  <c r="BG162"/>
  <c r="BF162"/>
  <c r="T162"/>
  <c r="R162"/>
  <c r="P162"/>
  <c r="BI159"/>
  <c r="BH159"/>
  <c r="BG159"/>
  <c r="BF159"/>
  <c r="T159"/>
  <c r="R159"/>
  <c r="P159"/>
  <c r="BI156"/>
  <c r="BH156"/>
  <c r="BG156"/>
  <c r="BF156"/>
  <c r="T156"/>
  <c r="R156"/>
  <c r="P156"/>
  <c r="BI154"/>
  <c r="BH154"/>
  <c r="BG154"/>
  <c r="BF154"/>
  <c r="T154"/>
  <c r="R154"/>
  <c r="P154"/>
  <c r="BI151"/>
  <c r="BH151"/>
  <c r="BG151"/>
  <c r="BF151"/>
  <c r="T151"/>
  <c r="R151"/>
  <c r="P151"/>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3"/>
  <c r="BH133"/>
  <c r="BG133"/>
  <c r="BF133"/>
  <c r="T133"/>
  <c r="R133"/>
  <c r="P133"/>
  <c r="BI130"/>
  <c r="BH130"/>
  <c r="BG130"/>
  <c r="BF130"/>
  <c r="T130"/>
  <c r="R130"/>
  <c r="P130"/>
  <c r="BI126"/>
  <c r="BH126"/>
  <c r="BG126"/>
  <c r="BF126"/>
  <c r="T126"/>
  <c r="R126"/>
  <c r="P126"/>
  <c r="BI123"/>
  <c r="BH123"/>
  <c r="BG123"/>
  <c r="BF123"/>
  <c r="T123"/>
  <c r="R123"/>
  <c r="P123"/>
  <c r="BI122"/>
  <c r="BH122"/>
  <c r="BG122"/>
  <c r="BF122"/>
  <c r="T122"/>
  <c r="R122"/>
  <c r="P122"/>
  <c r="BI121"/>
  <c r="BH121"/>
  <c r="BG121"/>
  <c r="BF121"/>
  <c r="T121"/>
  <c r="R121"/>
  <c r="P121"/>
  <c r="J117"/>
  <c r="J116"/>
  <c r="F116"/>
  <c r="F114"/>
  <c r="E112"/>
  <c r="J94"/>
  <c r="J93"/>
  <c r="F93"/>
  <c r="F91"/>
  <c r="E89"/>
  <c r="J20"/>
  <c r="E20"/>
  <c r="F94"/>
  <c r="J19"/>
  <c r="J14"/>
  <c r="J91"/>
  <c r="E7"/>
  <c r="E85"/>
  <c i="3" r="J39"/>
  <c r="J38"/>
  <c i="1" r="AY97"/>
  <c i="3" r="J37"/>
  <c i="1" r="AX97"/>
  <c i="3" r="BI156"/>
  <c r="BH156"/>
  <c r="BG156"/>
  <c r="BF156"/>
  <c r="T156"/>
  <c r="R156"/>
  <c r="P156"/>
  <c r="BI153"/>
  <c r="BH153"/>
  <c r="BG153"/>
  <c r="BF153"/>
  <c r="T153"/>
  <c r="R153"/>
  <c r="P153"/>
  <c r="BI150"/>
  <c r="BH150"/>
  <c r="BG150"/>
  <c r="BF150"/>
  <c r="T150"/>
  <c r="R150"/>
  <c r="P150"/>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29"/>
  <c r="BH129"/>
  <c r="BG129"/>
  <c r="BF129"/>
  <c r="T129"/>
  <c r="R129"/>
  <c r="P129"/>
  <c r="BI126"/>
  <c r="BH126"/>
  <c r="BG126"/>
  <c r="BF126"/>
  <c r="T126"/>
  <c r="R126"/>
  <c r="P126"/>
  <c r="BI123"/>
  <c r="BH123"/>
  <c r="BG123"/>
  <c r="BF123"/>
  <c r="T123"/>
  <c r="R123"/>
  <c r="P123"/>
  <c r="BI122"/>
  <c r="BH122"/>
  <c r="BG122"/>
  <c r="BF122"/>
  <c r="T122"/>
  <c r="R122"/>
  <c r="P122"/>
  <c r="BI121"/>
  <c r="BH121"/>
  <c r="BG121"/>
  <c r="BF121"/>
  <c r="T121"/>
  <c r="R121"/>
  <c r="P121"/>
  <c r="J117"/>
  <c r="J116"/>
  <c r="F116"/>
  <c r="F114"/>
  <c r="E112"/>
  <c r="J94"/>
  <c r="J93"/>
  <c r="F93"/>
  <c r="F91"/>
  <c r="E89"/>
  <c r="J20"/>
  <c r="E20"/>
  <c r="F117"/>
  <c r="J19"/>
  <c r="J14"/>
  <c r="J114"/>
  <c r="E7"/>
  <c r="E85"/>
  <c i="2" r="J39"/>
  <c r="J38"/>
  <c i="1" r="AY96"/>
  <c i="2" r="J37"/>
  <c i="1" r="AX96"/>
  <c i="2"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6"/>
  <c r="BH136"/>
  <c r="BG136"/>
  <c r="BF136"/>
  <c r="T136"/>
  <c r="R136"/>
  <c r="P136"/>
  <c r="BI134"/>
  <c r="BH134"/>
  <c r="BG134"/>
  <c r="BF134"/>
  <c r="T134"/>
  <c r="R134"/>
  <c r="P134"/>
  <c r="BI132"/>
  <c r="BH132"/>
  <c r="BG132"/>
  <c r="BF132"/>
  <c r="T132"/>
  <c r="R132"/>
  <c r="P132"/>
  <c r="BI130"/>
  <c r="BH130"/>
  <c r="BG130"/>
  <c r="BF130"/>
  <c r="T130"/>
  <c r="R130"/>
  <c r="P130"/>
  <c r="BI125"/>
  <c r="BH125"/>
  <c r="BG125"/>
  <c r="BF125"/>
  <c r="T125"/>
  <c r="R125"/>
  <c r="P125"/>
  <c r="BI123"/>
  <c r="BH123"/>
  <c r="BG123"/>
  <c r="BF123"/>
  <c r="T123"/>
  <c r="R123"/>
  <c r="P123"/>
  <c r="BI122"/>
  <c r="BH122"/>
  <c r="BG122"/>
  <c r="BF122"/>
  <c r="T122"/>
  <c r="R122"/>
  <c r="P122"/>
  <c r="BI121"/>
  <c r="BH121"/>
  <c r="BG121"/>
  <c r="BF121"/>
  <c r="T121"/>
  <c r="R121"/>
  <c r="P121"/>
  <c r="J117"/>
  <c r="J116"/>
  <c r="F116"/>
  <c r="F114"/>
  <c r="E112"/>
  <c r="J94"/>
  <c r="J93"/>
  <c r="F93"/>
  <c r="F91"/>
  <c r="E89"/>
  <c r="J20"/>
  <c r="E20"/>
  <c r="F94"/>
  <c r="J19"/>
  <c r="J14"/>
  <c r="J91"/>
  <c r="E7"/>
  <c r="E85"/>
  <c i="1" r="L90"/>
  <c r="AM90"/>
  <c r="AM89"/>
  <c r="L89"/>
  <c r="AM87"/>
  <c r="L87"/>
  <c r="L85"/>
  <c r="L84"/>
  <c i="2" r="BK121"/>
  <c r="BK134"/>
  <c r="J122"/>
  <c r="BK143"/>
  <c r="J125"/>
  <c r="BK141"/>
  <c i="1" r="AS95"/>
  <c i="3" r="BK129"/>
  <c r="J148"/>
  <c r="J129"/>
  <c r="BK142"/>
  <c r="BK123"/>
  <c i="4" r="J168"/>
  <c r="J154"/>
  <c r="BK130"/>
  <c r="J146"/>
  <c r="BK123"/>
  <c r="BK154"/>
  <c r="J166"/>
  <c r="BK143"/>
  <c r="J123"/>
  <c i="5" r="BK161"/>
  <c r="J149"/>
  <c r="J148"/>
  <c r="J165"/>
  <c r="BK149"/>
  <c r="BK125"/>
  <c r="BK117"/>
  <c r="J160"/>
  <c r="J120"/>
  <c i="6" r="J117"/>
  <c r="J118"/>
  <c i="7" r="J139"/>
  <c r="J123"/>
  <c r="BK139"/>
  <c r="BK123"/>
  <c i="8" r="BK123"/>
  <c i="9" r="BK119"/>
  <c r="BK125"/>
  <c i="2" r="J147"/>
  <c r="BK147"/>
  <c r="BK130"/>
  <c r="J121"/>
  <c r="J136"/>
  <c r="BK123"/>
  <c r="J132"/>
  <c i="3" r="J153"/>
  <c r="BK126"/>
  <c r="BK150"/>
  <c r="J123"/>
  <c r="BK133"/>
  <c r="BK148"/>
  <c r="J126"/>
  <c i="4" r="J162"/>
  <c r="BK133"/>
  <c r="BK149"/>
  <c r="BK121"/>
  <c r="J159"/>
  <c r="BK146"/>
  <c r="BK151"/>
  <c r="J137"/>
  <c r="J122"/>
  <c i="5" r="BK160"/>
  <c r="BK123"/>
  <c r="BK162"/>
  <c r="J128"/>
  <c r="BK165"/>
  <c r="J163"/>
  <c r="BK157"/>
  <c r="J117"/>
  <c i="6" r="J125"/>
  <c i="7" r="J136"/>
  <c r="BK133"/>
  <c r="J119"/>
  <c r="J133"/>
  <c r="J121"/>
  <c i="8" r="J117"/>
  <c i="9" r="J122"/>
  <c r="BK117"/>
  <c i="2" r="J139"/>
  <c r="J141"/>
  <c r="BK132"/>
  <c r="BK139"/>
  <c r="J143"/>
  <c r="BK125"/>
  <c i="3" r="J139"/>
  <c r="BK121"/>
  <c r="BK145"/>
  <c r="BK153"/>
  <c r="J142"/>
  <c r="J150"/>
  <c r="J133"/>
  <c r="BK122"/>
  <c i="4" r="J156"/>
  <c r="BK137"/>
  <c r="BK168"/>
  <c r="BK126"/>
  <c r="BK162"/>
  <c r="J151"/>
  <c r="J130"/>
  <c r="J140"/>
  <c r="J121"/>
  <c i="5" r="J157"/>
  <c r="J131"/>
  <c r="BK163"/>
  <c r="BK131"/>
  <c r="BK128"/>
  <c i="6" r="BK125"/>
  <c r="BK117"/>
  <c i="7" r="BK117"/>
  <c r="BK121"/>
  <c r="BK136"/>
  <c r="J126"/>
  <c r="J117"/>
  <c i="8" r="J123"/>
  <c r="BK120"/>
  <c i="9" r="J117"/>
  <c r="BK122"/>
  <c i="2" r="BK122"/>
  <c r="BK136"/>
  <c r="J123"/>
  <c r="BK145"/>
  <c r="J134"/>
  <c r="J145"/>
  <c r="J130"/>
  <c i="3" r="BK156"/>
  <c r="J136"/>
  <c r="J156"/>
  <c r="BK136"/>
  <c r="J145"/>
  <c r="J122"/>
  <c r="BK139"/>
  <c r="J121"/>
  <c i="4" r="BK159"/>
  <c r="BK140"/>
  <c r="BK122"/>
  <c r="J143"/>
  <c r="BK166"/>
  <c r="BK156"/>
  <c r="J133"/>
  <c r="J149"/>
  <c r="J126"/>
  <c i="5" r="J162"/>
  <c r="J153"/>
  <c r="BK120"/>
  <c r="BK148"/>
  <c r="J123"/>
  <c r="J125"/>
  <c r="J161"/>
  <c r="BK153"/>
  <c i="6" r="BK122"/>
  <c r="J122"/>
  <c r="BK118"/>
  <c i="7" r="J130"/>
  <c r="BK126"/>
  <c r="BK130"/>
  <c r="BK119"/>
  <c i="8" r="J120"/>
  <c r="BK117"/>
  <c i="9" r="J125"/>
  <c r="J119"/>
  <c i="2" l="1" r="BK120"/>
  <c r="J120"/>
  <c i="3" r="R120"/>
  <c i="4" r="R120"/>
  <c i="5" r="R116"/>
  <c i="6" r="T116"/>
  <c i="7" r="T116"/>
  <c i="8" r="T116"/>
  <c i="2" r="P120"/>
  <c i="1" r="AU96"/>
  <c i="3" r="P120"/>
  <c i="1" r="AU97"/>
  <c i="4" r="T120"/>
  <c i="5" r="T116"/>
  <c i="6" r="BK116"/>
  <c r="J116"/>
  <c i="7" r="R116"/>
  <c i="8" r="P116"/>
  <c i="1" r="AU102"/>
  <c i="2" r="T120"/>
  <c i="3" r="T120"/>
  <c i="4" r="BK120"/>
  <c r="J120"/>
  <c r="J98"/>
  <c i="5" r="BK116"/>
  <c r="J116"/>
  <c r="J96"/>
  <c i="6" r="P116"/>
  <c i="1" r="AU100"/>
  <c i="7" r="P116"/>
  <c i="1" r="AU101"/>
  <c i="8" r="BK116"/>
  <c r="J116"/>
  <c r="J96"/>
  <c i="2" r="R120"/>
  <c i="3" r="BK120"/>
  <c r="J120"/>
  <c r="J98"/>
  <c i="4" r="P120"/>
  <c i="1" r="AU98"/>
  <c i="5" r="P116"/>
  <c i="1" r="AU99"/>
  <c i="6" r="R116"/>
  <c i="7" r="BK116"/>
  <c r="J116"/>
  <c i="8" r="R116"/>
  <c i="9" r="BK116"/>
  <c r="J116"/>
  <c r="J96"/>
  <c r="P116"/>
  <c i="1" r="AU103"/>
  <c i="9" r="R116"/>
  <c r="T116"/>
  <c r="E85"/>
  <c r="J89"/>
  <c r="F113"/>
  <c r="BE117"/>
  <c r="BE119"/>
  <c r="BE122"/>
  <c r="BE125"/>
  <c i="7" r="J96"/>
  <c i="8" r="E85"/>
  <c r="J89"/>
  <c r="F113"/>
  <c r="BE117"/>
  <c r="BE120"/>
  <c r="BE123"/>
  <c i="7" r="E85"/>
  <c r="J89"/>
  <c r="BE139"/>
  <c i="6" r="J96"/>
  <c i="7" r="F113"/>
  <c r="BE119"/>
  <c r="BE133"/>
  <c r="BE136"/>
  <c r="BE121"/>
  <c r="BE117"/>
  <c r="BE123"/>
  <c r="BE126"/>
  <c r="BE130"/>
  <c i="6" r="E85"/>
  <c r="BE125"/>
  <c r="J89"/>
  <c r="F92"/>
  <c r="BE117"/>
  <c r="BE118"/>
  <c r="BE122"/>
  <c i="5" r="BE120"/>
  <c r="BE128"/>
  <c r="BE148"/>
  <c r="BE162"/>
  <c r="E85"/>
  <c r="BE123"/>
  <c r="BE125"/>
  <c r="BE149"/>
  <c r="BE160"/>
  <c r="F92"/>
  <c r="BE117"/>
  <c r="BE153"/>
  <c r="BE161"/>
  <c r="J89"/>
  <c r="BE131"/>
  <c r="BE157"/>
  <c r="BE163"/>
  <c r="BE165"/>
  <c i="4" r="J114"/>
  <c r="BE146"/>
  <c r="BE162"/>
  <c r="E108"/>
  <c r="F117"/>
  <c r="BE121"/>
  <c r="BE122"/>
  <c r="BE130"/>
  <c r="BE133"/>
  <c r="BE137"/>
  <c r="BE140"/>
  <c r="BE143"/>
  <c r="BE154"/>
  <c r="BE156"/>
  <c r="BE159"/>
  <c r="BE166"/>
  <c r="BE168"/>
  <c r="BE123"/>
  <c r="BE126"/>
  <c r="BE149"/>
  <c r="BE151"/>
  <c i="3" r="J91"/>
  <c r="BE150"/>
  <c r="BE153"/>
  <c i="2" r="J98"/>
  <c i="3" r="E108"/>
  <c r="BE121"/>
  <c r="BE122"/>
  <c r="BE126"/>
  <c r="BE129"/>
  <c r="BE136"/>
  <c r="F94"/>
  <c r="BE123"/>
  <c r="BE133"/>
  <c r="BE139"/>
  <c r="BE142"/>
  <c r="BE148"/>
  <c r="BE156"/>
  <c r="BE145"/>
  <c i="2" r="E108"/>
  <c r="F117"/>
  <c r="BE121"/>
  <c r="BE122"/>
  <c r="BE136"/>
  <c r="J114"/>
  <c r="BE147"/>
  <c r="BE139"/>
  <c r="BE141"/>
  <c r="BE123"/>
  <c r="BE125"/>
  <c r="BE130"/>
  <c r="BE132"/>
  <c r="BE134"/>
  <c r="BE143"/>
  <c r="BE145"/>
  <c r="J32"/>
  <c i="6" r="J30"/>
  <c i="2" r="F38"/>
  <c i="1" r="BC96"/>
  <c r="AS94"/>
  <c i="3" r="F36"/>
  <c i="1" r="BA97"/>
  <c i="4" r="F37"/>
  <c i="1" r="BB98"/>
  <c i="4" r="F36"/>
  <c i="1" r="BA98"/>
  <c i="5" r="J34"/>
  <c i="1" r="AW99"/>
  <c i="4" r="J32"/>
  <c i="6" r="F34"/>
  <c i="1" r="BA100"/>
  <c i="6" r="F37"/>
  <c i="1" r="BD100"/>
  <c i="7" r="F37"/>
  <c i="1" r="BD101"/>
  <c i="8" r="F35"/>
  <c i="1" r="BB102"/>
  <c i="8" r="F37"/>
  <c i="1" r="BD102"/>
  <c i="9" r="F35"/>
  <c i="1" r="BB103"/>
  <c i="2" r="F37"/>
  <c i="1" r="BB96"/>
  <c i="3" r="F39"/>
  <c i="1" r="BD97"/>
  <c i="3" r="F37"/>
  <c i="1" r="BB97"/>
  <c i="4" r="F38"/>
  <c i="1" r="BC98"/>
  <c i="5" r="F34"/>
  <c i="1" r="BA99"/>
  <c i="6" r="F35"/>
  <c i="1" r="BB100"/>
  <c i="6" r="F36"/>
  <c i="1" r="BC100"/>
  <c i="7" r="J34"/>
  <c i="1" r="AW101"/>
  <c i="8" r="J34"/>
  <c i="1" r="AW102"/>
  <c i="9" r="F34"/>
  <c i="1" r="BA103"/>
  <c i="9" r="J34"/>
  <c i="1" r="AW103"/>
  <c i="7" r="J30"/>
  <c i="2" r="J36"/>
  <c i="1" r="AW96"/>
  <c i="3" r="J36"/>
  <c i="1" r="AW97"/>
  <c i="4" r="J36"/>
  <c i="1" r="AW98"/>
  <c i="4" r="F39"/>
  <c i="1" r="BD98"/>
  <c i="5" r="F36"/>
  <c i="1" r="BC99"/>
  <c i="6" r="J34"/>
  <c i="1" r="AW100"/>
  <c i="7" r="F35"/>
  <c i="1" r="BB101"/>
  <c i="8" r="F34"/>
  <c i="1" r="BA102"/>
  <c i="9" r="F37"/>
  <c i="1" r="BD103"/>
  <c i="8" r="J30"/>
  <c i="2" r="F36"/>
  <c i="1" r="BA96"/>
  <c i="2" r="F39"/>
  <c i="1" r="BD96"/>
  <c i="3" r="F38"/>
  <c i="1" r="BC97"/>
  <c i="3" r="J32"/>
  <c i="5" r="F37"/>
  <c i="1" r="BD99"/>
  <c i="5" r="F35"/>
  <c i="1" r="BB99"/>
  <c i="5" r="J30"/>
  <c i="7" r="F34"/>
  <c i="1" r="BA101"/>
  <c i="7" r="F36"/>
  <c i="1" r="BC101"/>
  <c i="8" r="F36"/>
  <c i="1" r="BC102"/>
  <c i="9" r="F36"/>
  <c i="1" r="BC103"/>
  <c l="1" r="AG101"/>
  <c r="AG100"/>
  <c r="AG96"/>
  <c r="AG102"/>
  <c r="AG99"/>
  <c r="AG98"/>
  <c r="AG97"/>
  <c i="3" r="F35"/>
  <c i="1" r="AZ97"/>
  <c i="9" r="J30"/>
  <c i="1" r="AG103"/>
  <c r="AU95"/>
  <c r="AU94"/>
  <c i="2" r="F35"/>
  <c i="1" r="AZ96"/>
  <c i="3" r="J35"/>
  <c i="1" r="AV97"/>
  <c r="AT97"/>
  <c r="AN97"/>
  <c i="4" r="J35"/>
  <c i="1" r="AV98"/>
  <c r="AT98"/>
  <c r="AN98"/>
  <c r="BA95"/>
  <c r="AW95"/>
  <c i="5" r="F33"/>
  <c i="1" r="AZ99"/>
  <c r="AG95"/>
  <c i="6" r="J33"/>
  <c i="1" r="AV100"/>
  <c r="AT100"/>
  <c r="AN100"/>
  <c i="7" r="F33"/>
  <c i="1" r="AZ101"/>
  <c i="8" r="J33"/>
  <c i="1" r="AV102"/>
  <c r="AT102"/>
  <c r="AN102"/>
  <c i="9" r="F33"/>
  <c i="1" r="AZ103"/>
  <c i="2" r="J35"/>
  <c i="1" r="AV96"/>
  <c r="AT96"/>
  <c r="AN96"/>
  <c i="4" r="F35"/>
  <c i="1" r="AZ98"/>
  <c r="BD95"/>
  <c r="BC95"/>
  <c i="5" r="J33"/>
  <c i="1" r="AV99"/>
  <c r="AT99"/>
  <c r="AN99"/>
  <c i="6" r="F33"/>
  <c i="1" r="AZ100"/>
  <c i="7" r="J33"/>
  <c i="1" r="AV101"/>
  <c r="AT101"/>
  <c r="AN101"/>
  <c i="8" r="F33"/>
  <c i="1" r="AZ102"/>
  <c i="9" r="J33"/>
  <c i="1" r="AV103"/>
  <c r="AT103"/>
  <c r="AN103"/>
  <c r="BB95"/>
  <c r="AX95"/>
  <c i="9" l="1" r="J39"/>
  <c i="8" r="J39"/>
  <c i="7" r="J39"/>
  <c i="6" r="J39"/>
  <c i="5" r="J39"/>
  <c i="4" r="J41"/>
  <c i="3" r="J41"/>
  <c i="2" r="J41"/>
  <c i="1" r="BC94"/>
  <c r="W32"/>
  <c r="BB94"/>
  <c r="W31"/>
  <c r="BD94"/>
  <c r="W33"/>
  <c r="AY95"/>
  <c r="AG94"/>
  <c r="AK26"/>
  <c r="AZ95"/>
  <c r="BA94"/>
  <c r="AW94"/>
  <c r="AK30"/>
  <c l="1" r="AY94"/>
  <c r="AZ94"/>
  <c r="W29"/>
  <c r="W30"/>
  <c r="AX94"/>
  <c r="AV95"/>
  <c r="AT95"/>
  <c r="AN95"/>
  <c l="1" r="AV94"/>
  <c r="AK29"/>
  <c r="AK35"/>
  <c l="1" r="AT94"/>
  <c r="AN94"/>
</calcChain>
</file>

<file path=xl/sharedStrings.xml><?xml version="1.0" encoding="utf-8"?>
<sst xmlns="http://schemas.openxmlformats.org/spreadsheetml/2006/main">
  <si>
    <t>Export Komplet</t>
  </si>
  <si>
    <t/>
  </si>
  <si>
    <t>2.0</t>
  </si>
  <si>
    <t>ZAMOK</t>
  </si>
  <si>
    <t>False</t>
  </si>
  <si>
    <t>{b131ea9c-1453-4cc0-938e-9a8d2c623beb}</t>
  </si>
  <si>
    <t>0,01</t>
  </si>
  <si>
    <t>21</t>
  </si>
  <si>
    <t>15</t>
  </si>
  <si>
    <t>REKAPITULACE STAVBY</t>
  </si>
  <si>
    <t xml:space="preserve">v ---  níže se nacházejí doplnkové a pomocné údaje k sestavám  --- v</t>
  </si>
  <si>
    <t>Návod na vyplnění</t>
  </si>
  <si>
    <t>0,001</t>
  </si>
  <si>
    <t>Kód:</t>
  </si>
  <si>
    <t>05/2022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</si>
  <si>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</si>
  <si>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</si>
  <si>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GPK v úseku M. Lázně Lipová</t>
  </si>
  <si>
    <t>KSO:</t>
  </si>
  <si>
    <t>CC-CZ:</t>
  </si>
  <si>
    <t>Místo:</t>
  </si>
  <si>
    <t xml:space="preserve"> </t>
  </si>
  <si>
    <t>Datum:</t>
  </si>
  <si>
    <t>20. 9. 2022</t>
  </si>
  <si>
    <t>Zadavatel:</t>
  </si>
  <si>
    <t>IČ:</t>
  </si>
  <si>
    <t>70994234</t>
  </si>
  <si>
    <t>Správa železnic,s.o.;OŘ ÚNL-ST Karlovy Vary</t>
  </si>
  <si>
    <t>DIČ:</t>
  </si>
  <si>
    <t>CZ70994234</t>
  </si>
  <si>
    <t>Uchazeč:</t>
  </si>
  <si>
    <t>Vyplň údaj</t>
  </si>
  <si>
    <t>Projektant:</t>
  </si>
  <si>
    <t>True</t>
  </si>
  <si>
    <t>Zpracovatel:</t>
  </si>
  <si>
    <t>Pavlína Liprtová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</si>
  <si>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</si>
  <si>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</si>
  <si>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</si>
  <si>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</si>
  <si>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</si>
  <si>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</si>
  <si>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</si>
  <si>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</si>
  <si>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</si>
  <si>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</si>
  <si>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</si>
  <si>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</si>
  <si>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</si>
  <si>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</si>
  <si>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</si>
  <si>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</si>
  <si>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</si>
  <si>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</si>
  <si>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</si>
  <si>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</si>
  <si>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</si>
  <si>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</si>
  <si>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</si>
  <si>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</si>
  <si>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</si>
  <si>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</si>
  <si>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</si>
  <si>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</si>
  <si>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</si>
  <si>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</si>
  <si>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</si>
  <si>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</si>
  <si>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</si>
  <si>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</si>
  <si>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</si>
  <si>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</si>
  <si>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</si>
  <si>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</si>
  <si>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</si>
  <si>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</si>
  <si>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</si>
  <si>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</si>
  <si>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</si>
  <si>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</si>
  <si>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</si>
  <si>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A.1</t>
  </si>
  <si>
    <t>Úprava GPK</t>
  </si>
  <si>
    <t>STA</t>
  </si>
  <si>
    <t>1</t>
  </si>
  <si>
    <t>{3e86f100-7963-434f-a2fa-0e1af8d11d52}</t>
  </si>
  <si>
    <t>2</t>
  </si>
  <si>
    <t>/</t>
  </si>
  <si>
    <t>A.1.1</t>
  </si>
  <si>
    <t>Úprava GPK v úseku ŽST Mariánské Lázně-Lázně Kynžvart mimo(km 424,340 - 431,639)</t>
  </si>
  <si>
    <t>Soupis</t>
  </si>
  <si>
    <t>{c3ae7ea1-94f8-407c-a6ff-d5907c04d2b4}</t>
  </si>
  <si>
    <t>A.1.2</t>
  </si>
  <si>
    <t>Úprava GPK v úseku ŽST Lázně Kynžvart-Dolní Žandov mimo(km 431,639 - 437,645)</t>
  </si>
  <si>
    <t>{6914270c-f49f-481f-a3ca-210b276d8407}</t>
  </si>
  <si>
    <t>A.1.3</t>
  </si>
  <si>
    <t>Úprava GPK v úseku ŽST Dolní Žandov-Lipová u Chebu mimo(km 437,645 - 443,879)</t>
  </si>
  <si>
    <t>{4a3ea660-1e52-4140-a1a7-a8a68ae927ab}</t>
  </si>
  <si>
    <t>A.2</t>
  </si>
  <si>
    <t>Práce na přejezdech</t>
  </si>
  <si>
    <t>{9815765e-f49a-445a-9b86-55635cfca829}</t>
  </si>
  <si>
    <t>A.3</t>
  </si>
  <si>
    <t>Odstranění závad u PHS</t>
  </si>
  <si>
    <t>{6b1bfc14-4667-46cb-9223-9cd225b6ffaa}</t>
  </si>
  <si>
    <t>A.4</t>
  </si>
  <si>
    <t>Práce SSZT a SEE</t>
  </si>
  <si>
    <t>{a677a3e0-6a0c-4a9c-a620-3946c9b89ed7}</t>
  </si>
  <si>
    <t>A.5</t>
  </si>
  <si>
    <t>Přepravy</t>
  </si>
  <si>
    <t>{24ff5921-d10a-4d4c-b53a-7a505d49caf9}</t>
  </si>
  <si>
    <t>A.6</t>
  </si>
  <si>
    <t>VON</t>
  </si>
  <si>
    <t>{30420c97-13ce-450e-a055-0bd4d58ef3f2}</t>
  </si>
  <si>
    <t>KRYCÍ LIST SOUPISU PRACÍ</t>
  </si>
  <si>
    <t>Objekt:</t>
  </si>
  <si>
    <t>A.1 - Úprava GPK</t>
  </si>
  <si>
    <t>Soupis:</t>
  </si>
  <si>
    <t>A.1.1 - Úprava GPK v úseku ŽST Mariánské Lázně-Lázně Kynžvart mimo(km 424,340 - 431,639)</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</si>
  <si>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</si>
  <si>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</si>
  <si>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</si>
  <si>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</si>
  <si>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</si>
  <si>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</si>
  <si>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</si>
  <si>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</si>
  <si>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</si>
  <si>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</si>
  <si>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</si>
  <si>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</si>
  <si>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</si>
  <si>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</si>
  <si>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</si>
  <si>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</si>
  <si>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</si>
  <si>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</si>
  <si>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</si>
  <si>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5905105030</t>
  </si>
  <si>
    <t>Doplnění KL kamenivem souvisle strojně v koleji</t>
  </si>
  <si>
    <t>m3</t>
  </si>
  <si>
    <t>Sborník UOŽI 01 2022</t>
  </si>
  <si>
    <t>4</t>
  </si>
  <si>
    <t>ROZPOCET</t>
  </si>
  <si>
    <t>383585906</t>
  </si>
  <si>
    <t>5905105040</t>
  </si>
  <si>
    <t>Doplnění KL kamenivem souvisle strojně ve výhybce</t>
  </si>
  <si>
    <t>-758118278</t>
  </si>
  <si>
    <t>3</t>
  </si>
  <si>
    <t>5907050010</t>
  </si>
  <si>
    <t>Dělení kolejnic řezáním nebo rozbroušením tv. UIC60 nebo R65</t>
  </si>
  <si>
    <t>kus</t>
  </si>
  <si>
    <t>432195305</t>
  </si>
  <si>
    <t>P</t>
  </si>
  <si>
    <t>Poznámka k položce:_x000d_
Úprava BK (posuny)_x000d_
km 425,210 (L+P)- 2 řezy_x000d_
km 429,820 (L+P) - 2 řezy_x000d_
km 430,110 (l+P) - 2 řezy_x000d_
Řez=kus</t>
  </si>
  <si>
    <t>5909032020</t>
  </si>
  <si>
    <t>Přesná úprava GPK koleje směrové a výškové uspořádání pražce betonové</t>
  </si>
  <si>
    <t>km</t>
  </si>
  <si>
    <t>-314547418</t>
  </si>
  <si>
    <t xml:space="preserve">Poznámka k položce:_x000d_
ŽST M. Lázně_x000d_
1SK - dl. 619,0 m  _x000d_
2K - dl. 11,0 m       _x000d_
7L - dl. 6,0 m _x000d_
2SK - dl. 462,0 m       _x000d_
4K- dl. 10,0 m      _x000d_
5L - dl. 7,0 _x000d_
3SK - dl. 554,0 m      _x000d_
1K - dl. 4,0 m    _x000d_
3L- dl. 43,0 m _x000d_
4SK - dl. 321,0 m        _x000d_
3K - dl. 4,0 m       _x000d_
1L- dl. 5,0 m (B91S/2)_x000d_
5SK - dl. 474,0 m        _x000d_
5K - dl. 7,0 m         _x000d_
2L - dl. 49,0 m _x000d_
6SK- dl. 214,0 m        _x000d_
7K - dl. 3,0 m         _x000d_
4M - dl. 26,0 m _x000d_
7SK - dl. 399,0 m        _x000d_
9K- dl. 34,0 m _x000d_
9SK - dl. 295,0 m       _x000d_
9L - dl. 10,0 m _x000d_
2BSK - dl. 319,0 m     _x000d_
4L - dl. 12,0 m _x000d_
4BSK - dl. 204,0 m      _x000d_
6K - dl. 4,0 m _x000d_
_x000d_
M. Lázně - Valy u M.L. - 2,362 km_x000d_
ŽST Valy u M. Lázní_x000d_
1SK - dl. 779,0 m_x000d_
3SK - dl. 303,0 m_x000d_
Valy u M.L. - Lázně Kynžvart - dl. 3,284 km_x000d_
_x000d_
Kilometr koleje=km</t>
  </si>
  <si>
    <t>VV</t>
  </si>
  <si>
    <t>(619+11+6+462+10+7+554+4+43+321+4+5+474+7+49+214+3+26+399+34+295+10+319+12+204+4)/1000</t>
  </si>
  <si>
    <t>2,362+0,779+0,303+3,284</t>
  </si>
  <si>
    <t>Součet</t>
  </si>
  <si>
    <t>5</t>
  </si>
  <si>
    <t>5909042010</t>
  </si>
  <si>
    <t>Přesná úprava GPK výhybky směrové a výškové uspořádání pražce dřevěné nebo ocelové</t>
  </si>
  <si>
    <t>m</t>
  </si>
  <si>
    <t>765750095</t>
  </si>
  <si>
    <t>Poznámka k položce:_x000d_
ŽST M. Lázně_x000d_
VČ10 - dl. 43,75 m_x000d_
VČ13 - dl. 49,85 m_x000d_
VČ14 - dl. 43,75 m_x000d_
VČ20 - dl. 37,83 m_x000d_
Rozvinutá délka výhybky=m</t>
  </si>
  <si>
    <t>6</t>
  </si>
  <si>
    <t>5909042020</t>
  </si>
  <si>
    <t>Přesná úprava GPK výhybky směrové a výškové uspořádání pražce betonové</t>
  </si>
  <si>
    <t>2067715836</t>
  </si>
  <si>
    <t xml:space="preserve">Poznámka k položce:_x000d_
ŽST M. Lázně_x000d_
VČ1 - dl. 49,85 m   VČ12 - dl. 49,85 m_x000d_
VČ2 - dl. 64,79 m   VČ15 - dl. 49,85 m_x000d_
VČ3 - dl. 49,85 m   VČ17 - dl. 49,85 m_x000d_
VČ4 - dl. 49,85 m   VČ18 - dl. 49,85 m_x000d_
VČ5 - dl. 49,85 m   VČ19 - dl. 49,85 m_x000d_
VČ6 - dl. 49,85 m   VČ21 - dl. 49,85 m_x000d_
VČ7 - dl. 49,85 m   VČ22 - dl. 64,79 m _x000d_
VČ8 - dl. 49,85 m   VČ24 - dl. 64,79 m_x000d_
ŽST Valy u M. Lázní_x000d_
VČ1 - dl. 64,79 m_x000d_
VČ2 - dl. 64,79 m_x000d_
 _x000d_
Rozvinutá délka výhybky=m</t>
  </si>
  <si>
    <t>7</t>
  </si>
  <si>
    <t>5909050020</t>
  </si>
  <si>
    <t>Stabilizace kolejového lože koleje stávajícího</t>
  </si>
  <si>
    <t>1151918376</t>
  </si>
  <si>
    <t>Poznámka k položce:_x000d_
S3/1, Kilometr koleje=km</t>
  </si>
  <si>
    <t>8</t>
  </si>
  <si>
    <t>5909050040</t>
  </si>
  <si>
    <t>Stabilizace kolejového lože výhybky stávajícího</t>
  </si>
  <si>
    <t>-1689254096</t>
  </si>
  <si>
    <t>Poznámka k položce:_x000d_
S3/1, Rozvinutá délka výhybky=m</t>
  </si>
  <si>
    <t>175,180+972,0</t>
  </si>
  <si>
    <t>9</t>
  </si>
  <si>
    <t>5910021110</t>
  </si>
  <si>
    <t>Svařování kolejnic termitem zkrácený předehřev standardní spára svar jednotlivý tv. UIC60</t>
  </si>
  <si>
    <t>svar</t>
  </si>
  <si>
    <t>-1461648658</t>
  </si>
  <si>
    <t>Poznámka k položce:_x000d_
Úprava BK (posuny)_x000d_
km 425,210 (L+P)- 2 sv._x000d_
km 429,820 (L+P) - 2 sv._x000d_
km 430,110 (l+P) - 2 sv.</t>
  </si>
  <si>
    <t>10</t>
  </si>
  <si>
    <t>M</t>
  </si>
  <si>
    <t>5955101000</t>
  </si>
  <si>
    <t>Kamenivo drcené štěrk frakce 31,5/63 třídy BI</t>
  </si>
  <si>
    <t>t</t>
  </si>
  <si>
    <t>512</t>
  </si>
  <si>
    <t>1583616117</t>
  </si>
  <si>
    <t>(1503,65+330)*1,7</t>
  </si>
  <si>
    <t>11</t>
  </si>
  <si>
    <t>5910035010</t>
  </si>
  <si>
    <t>Dosažení dovolené upínací teploty v BK prodloužením kolejnicového pásu v koleji tv. UIC60</t>
  </si>
  <si>
    <t>-939056164</t>
  </si>
  <si>
    <t>12</t>
  </si>
  <si>
    <t>5910040230</t>
  </si>
  <si>
    <t>Umožnění volné dilatace kolejnice bez demontáže nebo montáže upevňovadel s osazením a odstraněním kluzných podložek rozdělení pražců "u"</t>
  </si>
  <si>
    <t>-672368612</t>
  </si>
  <si>
    <t>Poznámka k položce:_x000d_
Úprava BK (posuny)_x000d_
km 425,150 - 425,380 - dl. 230,0 m_x000d_
km 429,605 - 430,262 - dl. 657,0 m_x000d_
_x000d_
Metr kolejnice=m</t>
  </si>
  <si>
    <t>13</t>
  </si>
  <si>
    <t>5911313020</t>
  </si>
  <si>
    <t>Seřízení hákového závěru výhybky jednoduché jednozávěrové soustavy S49</t>
  </si>
  <si>
    <t>-668204517</t>
  </si>
  <si>
    <t>Poznámka k položce:_x000d_
VČ13, VČ14, VČ10, VČ20_x000d_
Závěr=kus</t>
  </si>
  <si>
    <t>A.1.2 - Úprava GPK v úseku ŽST Lázně Kynžvart-Dolní Žandov mimo(km 431,639 - 437,645)</t>
  </si>
  <si>
    <t>-1776558854</t>
  </si>
  <si>
    <t>1083358835</t>
  </si>
  <si>
    <t>948541027</t>
  </si>
  <si>
    <t>Poznámka k položce:_x000d_
Úprava BK (posuny)_x000d_
km 432,675 (L+P)- 2 řezy_x000d_
km 437,232 (L+P) - 2 řezy_x000d_
2.SK_x000d_
km 431,879(L+P) - 2 řezy_x000d_
_x000d_
Řez=kus</t>
  </si>
  <si>
    <t>2+2+2</t>
  </si>
  <si>
    <t>-995106386</t>
  </si>
  <si>
    <t>Poznámka k položce:_x000d_
ŽST Lázně Kynžvart_x000d_
1 SK - 684 m_x000d_
2 SK - 434 m_x000d_
3 SK - 651 m_x000d_
4 SK - 87 m_x000d_
5 SK - 352 m_x000d_
7 SK - 227 m_x000d_
1 K - 42,8 m_x000d_
2 K - 221 m_x000d_
3 K - 52 m_x000d_
4 K - 38 m_x000d_
5 K - 272 m_x000d_
1 L - 5 m_x000d_
3 L - 15 m_x000d_
_x000d_
Lázně Kynžvart - Dolní Žandov km 432,507 - 437,648 =5141 m_x000d_
_x000d_
Kilometr koleje=km</t>
  </si>
  <si>
    <t>(684+434+651+87+352+227+42,8+221+52+38+272+5+15+5141)/1000</t>
  </si>
  <si>
    <t>5909032010</t>
  </si>
  <si>
    <t>Přesná úprava GPK koleje směrové a výškové uspořádání pražce dřevěné nebo ocelové</t>
  </si>
  <si>
    <t>1265901066</t>
  </si>
  <si>
    <t>PSC</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</si>
  <si>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</si>
  <si>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ŽST Lázně Kynžvart_x000d_
4 SK - 40 m_x000d_
4 L - 67 m</t>
  </si>
  <si>
    <t>(40+67)/1000</t>
  </si>
  <si>
    <t>-1750258035</t>
  </si>
  <si>
    <t>Poznámka k položce:_x000d_
ŽST Lázně Kynžvart_x000d_
VČ6 - dl. 37,83 m_x000d_
VČ7 - dl. 49,85 m_x000d_
_x000d_
Rozvinutá délka výhybky=m</t>
  </si>
  <si>
    <t>37,83+49,85</t>
  </si>
  <si>
    <t>-1562962230</t>
  </si>
  <si>
    <t xml:space="preserve">Poznámka k položce:_x000d_
ŽST Lázně Kynžvart_x000d_
VČ1 - dl.64,79 m   _x000d_
VČ2 - dl. 64,79 m   _x000d_
VČ3 - dl. 49,85 m  _x000d_
VČ4 - dl. 44,63 m   _x000d_
VČ5 - dl. 43,75 m    _x000d_
VČ8 - dl. 44,63 m  í_x000d_
VČ9 - dl. 64,79 m_x000d_
VČ10 - dl. 64,79 m_x000d_
 _x000d_
Rozvinutá délka výhybky=m</t>
  </si>
  <si>
    <t>64,79+64,79+49,85+44,63+43,75+44,63+64,79+64,79</t>
  </si>
  <si>
    <t>1816051593</t>
  </si>
  <si>
    <t>8,222+0,107</t>
  </si>
  <si>
    <t>1334552951</t>
  </si>
  <si>
    <t>87,680+442,020</t>
  </si>
  <si>
    <t>1179522066</t>
  </si>
  <si>
    <t>Poznámka k položce:_x000d_
Úprava BK (posuny)_x000d_
km 432,675 (L+P)- 2 sv._x000d_
km 437,232 (L+P) - 2 sv._x000d_
2.SK_x000d_
km 431,879(L+P) - 2 sv</t>
  </si>
  <si>
    <t>2116854524</t>
  </si>
  <si>
    <t>(1157,65+158,910)*1,7</t>
  </si>
  <si>
    <t>547980288</t>
  </si>
  <si>
    <t>Poznámka k položce:_x000d_
Úprava BK (posuny)_x000d_
km 432,675 (L+P)- 2 sv._x000d_
km 437,232 (L+P) - 2 sv_x000d_
2.SK_x000d_
km 431,879(L+P) - 2 sv</t>
  </si>
  <si>
    <t>-837691964</t>
  </si>
  <si>
    <t>Poznámka k položce:_x000d_
Úprava BK (posuny)_x000d_
1.K_x000d_
km 432,600-432,750 - dl. 150,0 m_x000d_
km 436,949-437,512 - dl.563,0 m_x000d_
2.SK_x000d_
km 431,829 - 431,929 - dl. 100,0 m_x000d_
_x000d_
Metr kolejnice=m</t>
  </si>
  <si>
    <t>(150+563)*2+100*2</t>
  </si>
  <si>
    <t>14</t>
  </si>
  <si>
    <t>2048258979</t>
  </si>
  <si>
    <t>Poznámka k položce:_x000d_
VČ6, VČ7,_x000d_
Závěr=kus</t>
  </si>
  <si>
    <t>A.1.3 - Úprava GPK v úseku ŽST Dolní Žandov-Lipová u Chebu mimo(km 437,645 - 443,879)</t>
  </si>
  <si>
    <t>-1651519463</t>
  </si>
  <si>
    <t>-193537567</t>
  </si>
  <si>
    <t>-1722812921</t>
  </si>
  <si>
    <t xml:space="preserve">Poznámka k položce:_x000d_
Úprava BK (posuny)_x000d_
1.SK  _x000d_
km 437,890 (L+P)- 2 řezy_x000d_
1.TK_x000d_
km 439,180(L+P) - 2 řezy_x000d_
_x000d_
Řez=kus</t>
  </si>
  <si>
    <t>2+2</t>
  </si>
  <si>
    <t>5907050020</t>
  </si>
  <si>
    <t>Dělení kolejnic řezáním nebo rozbroušením soustavy S49 nebo T</t>
  </si>
  <si>
    <t>-229272636</t>
  </si>
  <si>
    <t>Poznámka k souboru cen:_x000d_
1. V cenách jsou započteny náklady na manipulaci, podložení, označení a provedení řezu kolejnice.</t>
  </si>
  <si>
    <t xml:space="preserve">Poznámka k položce:_x000d_
Úprava BK (posuny)_x000d_
2.SK  _x000d_
km 437,881 (L+P)- 2 řezy_x000d_
3.SK_x000d_
km 438,167(L+P) - 2 řezy_x000d_
_x000d_
Řez=kus</t>
  </si>
  <si>
    <t>923468815</t>
  </si>
  <si>
    <t>Poznámka k položce:_x000d_
ŽST Dolní Žandov_x000d_
1 SK - 828 m_x000d_
3 SK - 828 m_x000d_
4 SK - 296 m_x000d_
1 K - 4 m_x000d_
2 K - 414 m_x000d_
4 K - 44 m_x000d_
1 L - 10 m_x000d_
2 L - 55 m_x000d_
Dolní Žandov -Lipová u Chebu km 438,677 - 443,879 = 5202 m_x000d_
_x000d_
Kilometr koleje=km</t>
  </si>
  <si>
    <t>(828+4+828+414+44+296+10+55+5202)/1000</t>
  </si>
  <si>
    <t>-719621442</t>
  </si>
  <si>
    <t>Poznámka k položce:_x000d_
ŽST Dolní Žandov_x000d_
2 SK - 402 m_x000d_
4 SK - 7 m_x000d_
4 K - 28 m_x000d_
6 K - 26 m</t>
  </si>
  <si>
    <t>(402+28+7+26)/1000</t>
  </si>
  <si>
    <t>2010205197</t>
  </si>
  <si>
    <t>Poznámka k položce:_x000d_
ŽST Dolní Žandov_x000d_
VČ3 - dl. 49,85 m_x000d_
VČ4 - dl. 43,75 m_x000d_
VČ5 - dl. 43,75 m_x000d_
Rozvinutá délka výhybky=m</t>
  </si>
  <si>
    <t>49,85+43,75+43,75</t>
  </si>
  <si>
    <t>-1640346078</t>
  </si>
  <si>
    <t xml:space="preserve">Poznámka k položce:_x000d_
ŽSTDolní Žandov_x000d_
VČ1 - dl. 83,72 m   _x000d_
VČ2 - dl.70,79 m _x000d_
VČ6 - dl.64,79 m   _x000d_
VČ7 - dl. 64,79 m   _x000d_
 _x000d_
Rozvinutá délka výhybky=m</t>
  </si>
  <si>
    <t>83,72+70,79+64,79+64,79</t>
  </si>
  <si>
    <t>-70909505</t>
  </si>
  <si>
    <t>7,681+0,463</t>
  </si>
  <si>
    <t>-1533203371</t>
  </si>
  <si>
    <t>137,350+284,090</t>
  </si>
  <si>
    <t>-353822118</t>
  </si>
  <si>
    <t xml:space="preserve">Poznámka k položce:_x000d_
Úprava BK (posuny)_x000d_
1.SK  _x000d_
km 437,890 (L+P)- 2 svary_x000d_
1.TK_x000d_
km 439,180(L+P) - 2 svary</t>
  </si>
  <si>
    <t>5910021120</t>
  </si>
  <si>
    <t>Svařování kolejnic termitem zkrácený předehřev standardní spára svar jednotlivý tv S49 nebo T</t>
  </si>
  <si>
    <t>627417997</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</si>
  <si>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</si>
  <si>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Poznámka k položce:_x000d_
Úprava BK (posuny)_x000d_
2.SK  _x000d_
km 437,881 (L+P)- 2 svary_x000d_
3.SK_x000d_
km 438,167(L+P) - 2 svary</t>
  </si>
  <si>
    <t>-1861796433</t>
  </si>
  <si>
    <t>5910035030</t>
  </si>
  <si>
    <t>Dosažení dovolené upínací teploty v BK prodloužením kolejnicového pásu v koleji tv. S49</t>
  </si>
  <si>
    <t>502760141</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</si>
  <si>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</si>
  <si>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-331289265</t>
  </si>
  <si>
    <t>Poznámka k položce:_x000d_
Úprava BK (posuny)_x000d_
km 437,756 - 438,023 - dl. 267,0 m_x000d_
km 439,030 - 439,330 - dl. 300,0 m_x000d_
_x000d_
Metr kolejnice=m</t>
  </si>
  <si>
    <t>(267+300)*2</t>
  </si>
  <si>
    <t>16</t>
  </si>
  <si>
    <t>5910040220</t>
  </si>
  <si>
    <t>Umožnění volné dilatace kolejnice bez demontáže nebo montáže upevňovadel s osazením a odstraněním kluzných podložek rozdělení pražců "d"</t>
  </si>
  <si>
    <t>-1134026278</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</si>
  <si>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</si>
  <si>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Poznámka k položce:_x000d_
Úprava BK (posuny)_x000d_
2.K_x000d_
km 437,703 - 438,117 - dl. 414,0 m_x000d_
3.SK_x000d_
km 437,753 - 438,581 - dl. 828,0 m_x000d_
_x000d_
Metr kolejnice=m</t>
  </si>
  <si>
    <t>(414+828)*2</t>
  </si>
  <si>
    <t>17</t>
  </si>
  <si>
    <t>-1022937227</t>
  </si>
  <si>
    <t>Poznámka k položce:_x000d_
VČ3, VČ4, VČ5_x000d_
Závěr=kus</t>
  </si>
  <si>
    <t>18</t>
  </si>
  <si>
    <t>-402247798</t>
  </si>
  <si>
    <t>(1135,65+126,3)*1,7</t>
  </si>
  <si>
    <t>A.2 - Práce na přejezdech</t>
  </si>
  <si>
    <t>5913035030</t>
  </si>
  <si>
    <t>Demontáž celopryžové přejezdové konstrukce málo zatížené v koleji část vnější a vnitřní včetně závěrných zídek</t>
  </si>
  <si>
    <t>1050542625</t>
  </si>
  <si>
    <t>Poznámka k položce:_x000d_
ŽST M. Lázně - přechod (4BSK, 2SK)_x000d_
km 424,901 - 424,904 = dl. 3,0 m</t>
  </si>
  <si>
    <t>2*3</t>
  </si>
  <si>
    <t>5913035230</t>
  </si>
  <si>
    <t>Demontáž celopryžové přejezdové konstrukce silně zatížené v koleji část vnější a vnitřní včetně závěrných zídek</t>
  </si>
  <si>
    <t>-252926439</t>
  </si>
  <si>
    <t>Poznámka k položce:_x000d_
P302 v km 427,022 - dl. 7,2 m_x000d_
P303 v km 428,606 - dl. 6,0 m_x000d_
P304 v km 430,468 - dl. 8,5 m_x000d_
P305 v km 432,588 - dl.8,50 m_x000d_
P306 v km 441,570 - dl.7,30 m</t>
  </si>
  <si>
    <t>7,2+6,0+8,5+8,5+7,3</t>
  </si>
  <si>
    <t>5913040030</t>
  </si>
  <si>
    <t>Montáž celopryžové přejezdové konstrukce málo zatížené v koleji část vnější a vnitřní včetně závěrných zídek</t>
  </si>
  <si>
    <t>1544819456</t>
  </si>
  <si>
    <t>5913040230</t>
  </si>
  <si>
    <t>Montáž celopryžové přejezdové konstrukce silně zatížené v koleji část vnější a vnitřní včetně závěrných zídek</t>
  </si>
  <si>
    <t>-586822686</t>
  </si>
  <si>
    <t>5913235020</t>
  </si>
  <si>
    <t>Dělení AB komunikace řezáním hloubky do 20 cm</t>
  </si>
  <si>
    <t>1617385057</t>
  </si>
  <si>
    <t>Poznámka k položce:_x000d_
Přejezd km 427,022 (P302) - 6,0 m x 2_x000d_
Přejezd km 428,606 (P303) - 5,0 m x 1 _x000d_
Přejezd km 430,468 (P304) - 12,9 m + 14,5 m _x000d_
Přejezd km 432,588 (P305) - 7,0 m + 7,6 m _x000d_
Přejezd km 441,570 (P306) - 6,3 m + 6,0 m</t>
  </si>
  <si>
    <t>6*2+5+12,9+14,5+7+7,6+6,3+6</t>
  </si>
  <si>
    <t>5913240020</t>
  </si>
  <si>
    <t>Odstranění AB komunikace odtěžením nebo frézováním hloubky do 20 cm</t>
  </si>
  <si>
    <t>m2</t>
  </si>
  <si>
    <t>1803896064</t>
  </si>
  <si>
    <t>Poznámka k položce:_x000d_
Přejezd km 427,022 (P302) - (6,0 m x 1,0)*2_x000d_
Přejezd km 428,606 (P303) - 5,0 m x 1,0 _x000d_
Přejezd km 430,468 (P304) - 12,9 m x 1,0 + 14,5 m x 0,3_x000d_
Přejezd km 432,588 (P305) - 7,0 m x 2,0 + 7,6 m x 3,45_x000d_
Přejezd km 441,570 (P306) - 6,3 m x 1,0 + 6,0 m x 1,0</t>
  </si>
  <si>
    <t>Přejezd km 427,022 (P302)</t>
  </si>
  <si>
    <t>6,0*1,0 "vpravo"</t>
  </si>
  <si>
    <t>6,0*1,0 "vlevo"</t>
  </si>
  <si>
    <t>Přejezd km 428,606 (P303)</t>
  </si>
  <si>
    <t>5,0*1,0 "vpravo"</t>
  </si>
  <si>
    <t>Přejezd km 430,468 (P304)</t>
  </si>
  <si>
    <t>14,5*0,3"vpravo</t>
  </si>
  <si>
    <t>12,9*1,0"vlevo"</t>
  </si>
  <si>
    <t>Přejezd km 432,588 (P305)</t>
  </si>
  <si>
    <t>7,6*3,45"vpravo"</t>
  </si>
  <si>
    <t>7,0*2,0"vlevo"</t>
  </si>
  <si>
    <t>Přejezd km 441,570 (P306)</t>
  </si>
  <si>
    <t>6,0*1,0"vpravo"</t>
  </si>
  <si>
    <t>6,3*1,0"vlevo"</t>
  </si>
  <si>
    <t>5913250020</t>
  </si>
  <si>
    <t>Zřízení konstrukce vozovky asfaltobetonové dle vzorového listu Ž těžké - podkladní, ložní a obrusná vrstva tloušťky do 25 cm</t>
  </si>
  <si>
    <t>2145782569</t>
  </si>
  <si>
    <t>5915010040</t>
  </si>
  <si>
    <t>Těžení zeminy nebo horniny železničního spodku v hornině třídy těžitelnosti II skupiny 4</t>
  </si>
  <si>
    <t>1478061353</t>
  </si>
  <si>
    <t>Poznámka k souboru cen:_x000d_
1. V cenách jsou započteny náklady na těžení a uložení výzisku na terén nebo naložení na dopravní prostředek a uložení na úložišti.</t>
  </si>
  <si>
    <t>Poznámka k položce:_x000d_
Přejezd P303 - vlevo</t>
  </si>
  <si>
    <t>1,25*6*0,15</t>
  </si>
  <si>
    <t>5915020010</t>
  </si>
  <si>
    <t>Povrchová úprava plochy železničního spodku</t>
  </si>
  <si>
    <t>-1839021506</t>
  </si>
  <si>
    <t>Poznámka k souboru cen:_x000d_
1. V cenách jsou započteny náklady na urovnání a úpravu ploch nebo skládek výzisku kameniva a zeminy s jejich případnou rekultivací.</t>
  </si>
  <si>
    <t>Poznámka k položce:_x000d_
Přejezd P303</t>
  </si>
  <si>
    <t>6*1,25</t>
  </si>
  <si>
    <t>5963146000</t>
  </si>
  <si>
    <t>Asfaltový beton ACO 11S 50/70 střednězrnný-obrusná vrstva</t>
  </si>
  <si>
    <t>505861533</t>
  </si>
  <si>
    <t>Poznámka k položce:_x000d_
86,770*0,25*2,4=52,062</t>
  </si>
  <si>
    <t>52,062/3</t>
  </si>
  <si>
    <t>5963146010</t>
  </si>
  <si>
    <t>Asfaltový beton ACL 16S 50/70 hrubozrnný-ložní vrstva</t>
  </si>
  <si>
    <t>188142908</t>
  </si>
  <si>
    <t>5963146020</t>
  </si>
  <si>
    <t>Asfaltový beton ACP 16S 50/70 středněznný-podkladní vrstva</t>
  </si>
  <si>
    <t>125505022</t>
  </si>
  <si>
    <t>5963155005</t>
  </si>
  <si>
    <t>Asfaltová páska těsnící</t>
  </si>
  <si>
    <t>-190771706</t>
  </si>
  <si>
    <t>5964161010</t>
  </si>
  <si>
    <t>Beton lehce zhutnitelný C 20/25;X0 F5 2 285 2 765</t>
  </si>
  <si>
    <t>1959697201</t>
  </si>
  <si>
    <t>(37,5*0,5*0,1)*2</t>
  </si>
  <si>
    <t>9909000200</t>
  </si>
  <si>
    <t>Poplatek za uložení nebezpečného odpadu na oficiální skládku</t>
  </si>
  <si>
    <t>799729538</t>
  </si>
  <si>
    <t>86,770*0,2*2,4</t>
  </si>
  <si>
    <t>A.3 - Odstranění závad u PHS</t>
  </si>
  <si>
    <t>5955101010</t>
  </si>
  <si>
    <t>Kamenivo drcené štěrk frakce 31,5/63 třídy min. C</t>
  </si>
  <si>
    <t>2052906358</t>
  </si>
  <si>
    <t>658979763</t>
  </si>
  <si>
    <t xml:space="preserve">Poznámka k položce:_x000d_
PHS ev.č.14,30 Mar.Lázně u 1.SK km 424,533-424,570= 37,0 m_x000d_
_x000d_
PHS ev.č.331 Valy u M.L. km 427,470-427,536=  66,0 m_x000d_
                                              427,571-427,574=    3,0 m_x000d_
                                              427,599-427,608=    9,0 m_x000d_
                                              427,615-427,619=    4,0 m_x000d_
                                              427,688-427,713=  25,0 m_x000d_
PHS ev.č,465 Valy u M.L. km 428,037-428,319=282,0 m_x000d_
                                               428,727-428,734=    7,0 m_x000d_
                                               428,899-429,030=131,0 m_x000d_
                                               428,993-429,030=  37,0 m_x000d_
_x000d_
PHS ev.č.440 L.Kynžvart-D.Žandov km 436,900-436,953=53,0 m_x000d_
                                                               436,960-436,987=27,0 m_x000d_
_x000d_
PHS ev.č.466 D.Žandov-Lipová km 443,436-443,440=  4,0 m_x000d_
                                                        443,449-443,452=  2,0 m_x000d_
                                                        443,492-443,516=24,0 m_x000d_
_x000d_
PHS ev.č.267,272 Lipová-Cheb km 450,756-450,758=  2,0 m_x000d_
                                                        450,881-450,883=  2,0 m_x000d_
                                                        450,926-450,928=  2,0 m_x000d_
                                                        451,159-451,187=28,0 m_x000d_
                                                        450,597-450.599=  2,0 m_x000d_
                                                        450,695-450,697=  2,0 m_x000d_
 _x000d_
PHS ev.č.271,273 Lipová-Cheb km 451,749-452,012=263,0 m_x000d_
                                                        452,122-452,126=   4,0 m_x000d_
                                                        452,232-452,234=   2,0 m_x000d_
                                                        452,390-452,394=   4,0 m_x000d_
_x000d_
PHS ev.č.268,616 Lipová-Cheb km 452,756-452,758=  2,0 m_x000d_
                                                        452,850-452,853=  3,0 m_x000d_
                                                        452,891-452,893=  2,0 m</t>
  </si>
  <si>
    <t>1000*0,5</t>
  </si>
  <si>
    <t>5905025110</t>
  </si>
  <si>
    <t>Doplnění stezky štěrkodrtí souvislé</t>
  </si>
  <si>
    <t>242267487</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</si>
  <si>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</si>
  <si>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Poznámka k položce:_x000d_
Doplnění u PHS</t>
  </si>
  <si>
    <t>9902300500</t>
  </si>
  <si>
    <t>Doprava jednosměrná (např. nakupovaného materiálu) mechanizací o nosnosti přes 3,5 t sypanin (kameniva, písku, suti, dlažebních kostek, atd.) do 60 km</t>
  </si>
  <si>
    <t>270689560</t>
  </si>
  <si>
    <t>Poznámka k souboru cen:_x000d_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</si>
  <si>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A.4 - Práce SSZT a SEE</t>
  </si>
  <si>
    <t>7592005050</t>
  </si>
  <si>
    <t>Montáž počítacího bodu (senzoru) RSR 180</t>
  </si>
  <si>
    <t>2085552770</t>
  </si>
  <si>
    <t>Poznámka k položce:_x000d_
PB1, PB4, PB5, PB6, PB7, PB8, PB9, PB10, PB11, PB12, PB13, PB14, PB15, PB16, PB18, A1-1,_x000d_
A1-PN01,</t>
  </si>
  <si>
    <t>7592007050</t>
  </si>
  <si>
    <t>Demontáž počítacího bodu (senzoru) RSR 180</t>
  </si>
  <si>
    <t>575894784</t>
  </si>
  <si>
    <t>5911523030</t>
  </si>
  <si>
    <t>Seřízení výměnové části výhybky jednoduché s jedním čelisťovým závěrem soustavy S49</t>
  </si>
  <si>
    <t>-216529599</t>
  </si>
  <si>
    <t>Poznámka k položce:_x000d_
ŽST M. Lázně_x000d_
VČ3, VČ4, VČ5, VČ6, VČ8, VČ15, VČ17, VČ18, VČ19, VČ21, VČ7, VČ12, _x000d_
ŽST Lázně Kynžvart_x000d_
VČ3,VČ4,VČ5,VČ8_x000d_
Výměnová část=kus</t>
  </si>
  <si>
    <t>5911531110</t>
  </si>
  <si>
    <t>Seřízení čelisťového závěru výhybky jednoduché v žlabovém pražci soustavy UIC60</t>
  </si>
  <si>
    <t>-899864517</t>
  </si>
  <si>
    <t xml:space="preserve">Poznámka k položce:_x000d_
ŽST M. Lázně_x000d_
VČ1, VČ2, VČ22, VČ24 - 2x_x000d_
ŽST Valy u M. L._x000d_
VČ1, VČ2 -  x2_x000d_
ŽST Lázně Kynžvart_x000d_
VČ1,VČ2,VČ9,VČ10 - 2x_x000d_
ŽST Dolní Žandov_x000d_
VČ6,VČ7 - 2x</t>
  </si>
  <si>
    <t>12*2</t>
  </si>
  <si>
    <t>5911597010</t>
  </si>
  <si>
    <t>Seřízení čelisťového závěru srdcovky dvojité s PHS soustavy UIC60</t>
  </si>
  <si>
    <t>-1652450737</t>
  </si>
  <si>
    <t>Poznámka k souboru cen:_x000d_
1. V cenách jsou započteny náklady na seřízení závěru, přezkoušení chodu výhybky, provedení západkové zkoušky a ošetření kluzných částí výhybky mazivem.</t>
  </si>
  <si>
    <t>Poznámka k položce:_x000d_
ŽST Dolní Žandov_x000d_
VČ 1 - 2x_x000d_
VČ 2 - 2x</t>
  </si>
  <si>
    <t>7497351560</t>
  </si>
  <si>
    <t>Montáž přímého ukolejnění na elektrizovaných tratích nebo v kolejových obvodech</t>
  </si>
  <si>
    <t>-2034552726</t>
  </si>
  <si>
    <t>Poznámka k položce:_x000d_
A.1.1 - 272 ks_x000d_
A.1.2 - 154 ks_x000d_
A.1.3 - 164 ks</t>
  </si>
  <si>
    <t>272+154+164</t>
  </si>
  <si>
    <t>7497371630</t>
  </si>
  <si>
    <t>Demontáže zařízení trakčního vedení svodu propojení nebo ukolejnění na elektrizovaných tratích nebo v kolejových obvodech</t>
  </si>
  <si>
    <t>-903956752</t>
  </si>
  <si>
    <t>7592005162</t>
  </si>
  <si>
    <t>Montáž balízy do kolejiště pomocí systému Vortok</t>
  </si>
  <si>
    <t>-1280220935</t>
  </si>
  <si>
    <t xml:space="preserve">Poznámka k položce:_x000d_
1. ŽST Mariánské Lázně – Lázně Kynžvart mimo     km 424,340 - 431,639        73 ks balíz  _x000d_
2. ŽST Lázně Kynžvart - Dolní Žandov mimo           km 431,639 - 437,645        40 ks balíz_x000d_
3. ŽST Dolní Žandov – Lipová u Chebu mimo          km 437,645 - 443,879        35 ks balíz</t>
  </si>
  <si>
    <t>73+40+35</t>
  </si>
  <si>
    <t>7592007162</t>
  </si>
  <si>
    <t>Demontáž balízy upevněné pomocí systému Vortok</t>
  </si>
  <si>
    <t>-1138739243</t>
  </si>
  <si>
    <t>A.5 - Přepravy</t>
  </si>
  <si>
    <t>1706663733</t>
  </si>
  <si>
    <t>Poznámka k položce:_x000d_
Štěrk _x000d_
A.1.1 - 3117,205_x000d_
A.1.2 - 2238,152_x000d_
A.1.3 - 2145,315_x000d_
_x000d_
Měrnou jednotkou je t přepravovaného materiálu.</t>
  </si>
  <si>
    <t>3117,205+2238,152+2145,315</t>
  </si>
  <si>
    <t>9902300200</t>
  </si>
  <si>
    <t>Doprava jednosměrná (např. nakupovaného materiálu) mechanizací o nosnosti přes 3,5 t sypanin (kameniva, písku, suti, dlažebních kostek, atd.) do 20 km</t>
  </si>
  <si>
    <t>440630827</t>
  </si>
  <si>
    <t>Poznámka k položce:_x000d_
Přeprava asfaltu na skládku_x000d_
A.2 - Přejezdy - 52,062 t_x000d_
Dovoz asfaltu_x000d_
A.2 - Přejezdy - 52,062 t_x000d_
Dovoz betonu_x000d_
A.2 - Přejezdy - 9,109 t_x000d_
Měrnou jednotkou je t přepravovaného materiálu.</t>
  </si>
  <si>
    <t>52,062*2+9,109</t>
  </si>
  <si>
    <t>9903200200</t>
  </si>
  <si>
    <t>Přeprava mechanizace na místo prováděných prací o hmotnosti přes 12 t do 200 km</t>
  </si>
  <si>
    <t>-1809147416</t>
  </si>
  <si>
    <t>Poznámka k položce:_x000d_
ASP, ASPv, PUŠL, Dynamický stabilizátor</t>
  </si>
  <si>
    <t>A.6 - VON</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</si>
  <si>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</si>
  <si>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</si>
  <si>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soub</t>
  </si>
  <si>
    <t>902498892</t>
  </si>
  <si>
    <t>Poznámka k položce:_x000d_
1% ze ZRN</t>
  </si>
  <si>
    <t>033131001</t>
  </si>
  <si>
    <t>Provozní vlivy Organizační zajištění prací při zřizování a udržování BK kolejí a výhybek</t>
  </si>
  <si>
    <t>251367365</t>
  </si>
  <si>
    <t>Poznámka k položce:_x000d_
A.1.1 - 1774 m_x000d_
A.1.2 - 1626 m_x000d_
A.1.3 - 1134+2484 m</t>
  </si>
  <si>
    <t>1774+1626+1134+2484</t>
  </si>
  <si>
    <t>022111001</t>
  </si>
  <si>
    <t>Geodetické práce Kontrola PPK při směrové a výškové úpravě koleje zaměřením APK trať jednokolejná</t>
  </si>
  <si>
    <t>611129120</t>
  </si>
  <si>
    <t xml:space="preserve">Poznámka k položce:_x000d_
zaměření APK vč. přípravy geodetický podkladů do formátu pro ASP_x000d_
A.1.1 - 2,362 km + 3,284km_x000d_
A.1.2 -  5,141km_x000d_
A.1.3 -   5,202 km_x000d_
_x000d_
 - před podbíjením_x000d_
 - po podbíjení</t>
  </si>
  <si>
    <t>(2,362+3,284+5,141+5,202)*2</t>
  </si>
  <si>
    <t>022111011</t>
  </si>
  <si>
    <t>Geodetické práce Kontrola PPK při směrové a výškové úpravě koleje zaměřením APK trať dvoukolejná</t>
  </si>
  <si>
    <t>-1282084584</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</si>
  <si>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</si>
  <si>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položce:_x000d_
A.1.1 _x000d_
SK 4,036 km (ŽST Mar.Lázně)_x000d_
výhybky -1,147 km (ŽST Mar.Lázně+Valy u M.L.)_x000d_
SK 1,082 km(Valy u M.L.)_x000d_
A.1.2_x000d_
SK 3,081+0,107 km (Lázně Kynžvart)_x000d_
výhybky 0,530 km_x000d_
A.1.3_x000d_
SK 2,479+0,463 km (Dolní Žandov)_x000d_
výhybky 0,421 km</t>
  </si>
  <si>
    <t>(4,036+1,147+1,082+3,081+0,107+0,530+2,479+0,463+0,421)/2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</si>
</sst>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6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27" fillId="0" borderId="0" xfId="0" applyFont="1" applyAlignment="1" applyProtection="1">
      <alignment vertical="center"/>
    </xf>
    <xf numFmtId="0" fontId="28" fillId="0" borderId="0" xfId="0" applyFont="1" applyAlignment="1" applyProtection="1">
      <alignment horizontal="left" vertical="center" wrapText="1"/>
    </xf>
    <xf numFmtId="4" fontId="2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30"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19" xfId="0" applyFont="1" applyBorder="1" applyAlignment="1" applyProtection="1">
      <alignment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7" fillId="0" borderId="19" xfId="0" applyFont="1" applyBorder="1" applyAlignment="1" applyProtection="1">
      <alignment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s="1" customFormat="1"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26</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29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31</v>
      </c>
      <c r="AO13" s="19"/>
      <c r="AP13" s="19"/>
      <c r="AQ13" s="19"/>
      <c r="AR13" s="17"/>
      <c r="BE13" s="28"/>
      <c r="BS13" s="14" t="s">
        <v>6</v>
      </c>
    </row>
    <row r="14">
      <c r="B14" s="18"/>
      <c r="C14" s="19"/>
      <c r="D14" s="19"/>
      <c r="E14" s="31" t="s">
        <v>31</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31</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1</v>
      </c>
      <c r="AO16" s="19"/>
      <c r="AP16" s="19"/>
      <c r="AQ16" s="19"/>
      <c r="AR16" s="17"/>
      <c r="BE16" s="28"/>
      <c r="BS16" s="14" t="s">
        <v>4</v>
      </c>
    </row>
    <row r="17" s="1" customFormat="1" ht="18.48" customHeight="1">
      <c r="B17" s="18"/>
      <c r="C17" s="19"/>
      <c r="D17" s="19"/>
      <c r="E17" s="24" t="s">
        <v>21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v>
      </c>
      <c r="AO17" s="19"/>
      <c r="AP17" s="19"/>
      <c r="AQ17" s="19"/>
      <c r="AR17" s="17"/>
      <c r="BE17" s="28"/>
      <c r="BS17" s="14" t="s">
        <v>33</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s="1" customFormat="1" ht="18.48" customHeight="1">
      <c r="B20" s="18"/>
      <c r="C20" s="19"/>
      <c r="D20" s="19"/>
      <c r="E20" s="24" t="s">
        <v>35</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v>
      </c>
      <c r="AO20" s="19"/>
      <c r="AP20" s="19"/>
      <c r="AQ20" s="19"/>
      <c r="AR20" s="17"/>
      <c r="BE20" s="28"/>
      <c r="BS20" s="14" t="s">
        <v>33</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16.5"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37</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38</v>
      </c>
      <c r="M28" s="42"/>
      <c r="N28" s="42"/>
      <c r="O28" s="42"/>
      <c r="P28" s="42"/>
      <c r="Q28" s="37"/>
      <c r="R28" s="37"/>
      <c r="S28" s="37"/>
      <c r="T28" s="37"/>
      <c r="U28" s="37"/>
      <c r="V28" s="37"/>
      <c r="W28" s="42" t="s">
        <v>39</v>
      </c>
      <c r="X28" s="42"/>
      <c r="Y28" s="42"/>
      <c r="Z28" s="42"/>
      <c r="AA28" s="42"/>
      <c r="AB28" s="42"/>
      <c r="AC28" s="42"/>
      <c r="AD28" s="42"/>
      <c r="AE28" s="42"/>
      <c r="AF28" s="37"/>
      <c r="AG28" s="37"/>
      <c r="AH28" s="37"/>
      <c r="AI28" s="37"/>
      <c r="AJ28" s="37"/>
      <c r="AK28" s="42" t="s">
        <v>40</v>
      </c>
      <c r="AL28" s="42"/>
      <c r="AM28" s="42"/>
      <c r="AN28" s="42"/>
      <c r="AO28" s="42"/>
      <c r="AP28" s="37"/>
      <c r="AQ28" s="37"/>
      <c r="AR28" s="41"/>
      <c r="BE28" s="28"/>
    </row>
    <row r="29" s="3" customFormat="1" ht="14.4" customHeight="1">
      <c r="A29" s="3"/>
      <c r="B29" s="43"/>
      <c r="C29" s="44"/>
      <c r="D29" s="29" t="s">
        <v>41</v>
      </c>
      <c r="E29" s="44"/>
      <c r="F29" s="29" t="s">
        <v>42</v>
      </c>
      <c r="G29" s="44"/>
      <c r="H29" s="44"/>
      <c r="I29" s="44"/>
      <c r="J29" s="44"/>
      <c r="K29" s="44"/>
      <c r="L29" s="45">
        <v>0.20999999999999999</v>
      </c>
      <c r="M29" s="44"/>
      <c r="N29" s="44"/>
      <c r="O29" s="44"/>
      <c r="P29" s="44"/>
      <c r="Q29" s="44"/>
      <c r="R29" s="44"/>
      <c r="S29" s="44"/>
      <c r="T29" s="44"/>
      <c r="U29" s="44"/>
      <c r="V29" s="44"/>
      <c r="W29" s="46">
        <f>ROUND(AZ94, 2)</f>
        <v>0</v>
      </c>
      <c r="X29" s="44"/>
      <c r="Y29" s="44"/>
      <c r="Z29" s="44"/>
      <c r="AA29" s="44"/>
      <c r="AB29" s="44"/>
      <c r="AC29" s="44"/>
      <c r="AD29" s="44"/>
      <c r="AE29" s="44"/>
      <c r="AF29" s="44"/>
      <c r="AG29" s="44"/>
      <c r="AH29" s="44"/>
      <c r="AI29" s="44"/>
      <c r="AJ29" s="44"/>
      <c r="AK29" s="46">
        <f>ROUND(AV94, 2)</f>
        <v>0</v>
      </c>
      <c r="AL29" s="44"/>
      <c r="AM29" s="44"/>
      <c r="AN29" s="44"/>
      <c r="AO29" s="44"/>
      <c r="AP29" s="44"/>
      <c r="AQ29" s="44"/>
      <c r="AR29" s="47"/>
      <c r="BE29" s="48"/>
    </row>
    <row r="30" s="3" customFormat="1" ht="14.4" customHeight="1">
      <c r="A30" s="3"/>
      <c r="B30" s="43"/>
      <c r="C30" s="44"/>
      <c r="D30" s="44"/>
      <c r="E30" s="44"/>
      <c r="F30" s="29" t="s">
        <v>43</v>
      </c>
      <c r="G30" s="44"/>
      <c r="H30" s="44"/>
      <c r="I30" s="44"/>
      <c r="J30" s="44"/>
      <c r="K30" s="44"/>
      <c r="L30" s="45">
        <v>0.14999999999999999</v>
      </c>
      <c r="M30" s="44"/>
      <c r="N30" s="44"/>
      <c r="O30" s="44"/>
      <c r="P30" s="44"/>
      <c r="Q30" s="44"/>
      <c r="R30" s="44"/>
      <c r="S30" s="44"/>
      <c r="T30" s="44"/>
      <c r="U30" s="44"/>
      <c r="V30" s="44"/>
      <c r="W30" s="46">
        <f>ROUND(BA94, 2)</f>
        <v>0</v>
      </c>
      <c r="X30" s="44"/>
      <c r="Y30" s="44"/>
      <c r="Z30" s="44"/>
      <c r="AA30" s="44"/>
      <c r="AB30" s="44"/>
      <c r="AC30" s="44"/>
      <c r="AD30" s="44"/>
      <c r="AE30" s="44"/>
      <c r="AF30" s="44"/>
      <c r="AG30" s="44"/>
      <c r="AH30" s="44"/>
      <c r="AI30" s="44"/>
      <c r="AJ30" s="44"/>
      <c r="AK30" s="46">
        <f>ROUND(AW94, 2)</f>
        <v>0</v>
      </c>
      <c r="AL30" s="44"/>
      <c r="AM30" s="44"/>
      <c r="AN30" s="44"/>
      <c r="AO30" s="44"/>
      <c r="AP30" s="44"/>
      <c r="AQ30" s="44"/>
      <c r="AR30" s="47"/>
      <c r="BE30" s="48"/>
    </row>
    <row r="31" hidden="1" s="3" customFormat="1" ht="14.4" customHeight="1">
      <c r="A31" s="3"/>
      <c r="B31" s="43"/>
      <c r="C31" s="44"/>
      <c r="D31" s="44"/>
      <c r="E31" s="44"/>
      <c r="F31" s="29" t="s">
        <v>44</v>
      </c>
      <c r="G31" s="44"/>
      <c r="H31" s="44"/>
      <c r="I31" s="44"/>
      <c r="J31" s="44"/>
      <c r="K31" s="44"/>
      <c r="L31" s="45">
        <v>0.20999999999999999</v>
      </c>
      <c r="M31" s="44"/>
      <c r="N31" s="44"/>
      <c r="O31" s="44"/>
      <c r="P31" s="44"/>
      <c r="Q31" s="44"/>
      <c r="R31" s="44"/>
      <c r="S31" s="44"/>
      <c r="T31" s="44"/>
      <c r="U31" s="44"/>
      <c r="V31" s="44"/>
      <c r="W31" s="46">
        <f>ROUND(BB94,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45</v>
      </c>
      <c r="G32" s="44"/>
      <c r="H32" s="44"/>
      <c r="I32" s="44"/>
      <c r="J32" s="44"/>
      <c r="K32" s="44"/>
      <c r="L32" s="45">
        <v>0.14999999999999999</v>
      </c>
      <c r="M32" s="44"/>
      <c r="N32" s="44"/>
      <c r="O32" s="44"/>
      <c r="P32" s="44"/>
      <c r="Q32" s="44"/>
      <c r="R32" s="44"/>
      <c r="S32" s="44"/>
      <c r="T32" s="44"/>
      <c r="U32" s="44"/>
      <c r="V32" s="44"/>
      <c r="W32" s="46">
        <f>ROUND(BC94,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46</v>
      </c>
      <c r="G33" s="44"/>
      <c r="H33" s="44"/>
      <c r="I33" s="44"/>
      <c r="J33" s="44"/>
      <c r="K33" s="44"/>
      <c r="L33" s="45">
        <v>0</v>
      </c>
      <c r="M33" s="44"/>
      <c r="N33" s="44"/>
      <c r="O33" s="44"/>
      <c r="P33" s="44"/>
      <c r="Q33" s="44"/>
      <c r="R33" s="44"/>
      <c r="S33" s="44"/>
      <c r="T33" s="44"/>
      <c r="U33" s="44"/>
      <c r="V33" s="44"/>
      <c r="W33" s="46">
        <f>ROUND(BD94, 2)</f>
        <v>0</v>
      </c>
      <c r="X33" s="44"/>
      <c r="Y33" s="44"/>
      <c r="Z33" s="44"/>
      <c r="AA33" s="44"/>
      <c r="AB33" s="44"/>
      <c r="AC33" s="44"/>
      <c r="AD33" s="44"/>
      <c r="AE33" s="44"/>
      <c r="AF33" s="44"/>
      <c r="AG33" s="44"/>
      <c r="AH33" s="44"/>
      <c r="AI33" s="44"/>
      <c r="AJ33" s="44"/>
      <c r="AK33" s="46">
        <v>0</v>
      </c>
      <c r="AL33" s="44"/>
      <c r="AM33" s="44"/>
      <c r="AN33" s="44"/>
      <c r="AO33" s="44"/>
      <c r="AP33" s="44"/>
      <c r="AQ33" s="44"/>
      <c r="AR33" s="47"/>
      <c r="BE33" s="48"/>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8"/>
    </row>
    <row r="35" s="2" customFormat="1" ht="25.92" customHeight="1">
      <c r="A35" s="35"/>
      <c r="B35" s="36"/>
      <c r="C35" s="49"/>
      <c r="D35" s="50" t="s">
        <v>47</v>
      </c>
      <c r="E35" s="51"/>
      <c r="F35" s="51"/>
      <c r="G35" s="51"/>
      <c r="H35" s="51"/>
      <c r="I35" s="51"/>
      <c r="J35" s="51"/>
      <c r="K35" s="51"/>
      <c r="L35" s="51"/>
      <c r="M35" s="51"/>
      <c r="N35" s="51"/>
      <c r="O35" s="51"/>
      <c r="P35" s="51"/>
      <c r="Q35" s="51"/>
      <c r="R35" s="51"/>
      <c r="S35" s="51"/>
      <c r="T35" s="52" t="s">
        <v>48</v>
      </c>
      <c r="U35" s="51"/>
      <c r="V35" s="51"/>
      <c r="W35" s="51"/>
      <c r="X35" s="53" t="s">
        <v>49</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1"/>
      <c r="BE37" s="35"/>
    </row>
    <row r="38"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2" customFormat="1" ht="14.4" customHeight="1">
      <c r="B49" s="56"/>
      <c r="C49" s="57"/>
      <c r="D49" s="58" t="s">
        <v>50</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51</v>
      </c>
      <c r="AI49" s="59"/>
      <c r="AJ49" s="59"/>
      <c r="AK49" s="59"/>
      <c r="AL49" s="59"/>
      <c r="AM49" s="59"/>
      <c r="AN49" s="59"/>
      <c r="AO49" s="59"/>
      <c r="AP49" s="57"/>
      <c r="AQ49" s="57"/>
      <c r="AR49" s="6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2" customFormat="1">
      <c r="A60" s="35"/>
      <c r="B60" s="36"/>
      <c r="C60" s="37"/>
      <c r="D60" s="61" t="s">
        <v>52</v>
      </c>
      <c r="E60" s="39"/>
      <c r="F60" s="39"/>
      <c r="G60" s="39"/>
      <c r="H60" s="39"/>
      <c r="I60" s="39"/>
      <c r="J60" s="39"/>
      <c r="K60" s="39"/>
      <c r="L60" s="39"/>
      <c r="M60" s="39"/>
      <c r="N60" s="39"/>
      <c r="O60" s="39"/>
      <c r="P60" s="39"/>
      <c r="Q60" s="39"/>
      <c r="R60" s="39"/>
      <c r="S60" s="39"/>
      <c r="T60" s="39"/>
      <c r="U60" s="39"/>
      <c r="V60" s="61" t="s">
        <v>53</v>
      </c>
      <c r="W60" s="39"/>
      <c r="X60" s="39"/>
      <c r="Y60" s="39"/>
      <c r="Z60" s="39"/>
      <c r="AA60" s="39"/>
      <c r="AB60" s="39"/>
      <c r="AC60" s="39"/>
      <c r="AD60" s="39"/>
      <c r="AE60" s="39"/>
      <c r="AF60" s="39"/>
      <c r="AG60" s="39"/>
      <c r="AH60" s="61" t="s">
        <v>52</v>
      </c>
      <c r="AI60" s="39"/>
      <c r="AJ60" s="39"/>
      <c r="AK60" s="39"/>
      <c r="AL60" s="39"/>
      <c r="AM60" s="61" t="s">
        <v>53</v>
      </c>
      <c r="AN60" s="39"/>
      <c r="AO60" s="39"/>
      <c r="AP60" s="37"/>
      <c r="AQ60" s="37"/>
      <c r="AR60" s="41"/>
      <c r="BE60" s="35"/>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2" customFormat="1">
      <c r="A64" s="35"/>
      <c r="B64" s="36"/>
      <c r="C64" s="37"/>
      <c r="D64" s="58" t="s">
        <v>54</v>
      </c>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58" t="s">
        <v>55</v>
      </c>
      <c r="AI64" s="62"/>
      <c r="AJ64" s="62"/>
      <c r="AK64" s="62"/>
      <c r="AL64" s="62"/>
      <c r="AM64" s="62"/>
      <c r="AN64" s="62"/>
      <c r="AO64" s="62"/>
      <c r="AP64" s="37"/>
      <c r="AQ64" s="37"/>
      <c r="AR64" s="41"/>
      <c r="BE64" s="35"/>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2" customFormat="1">
      <c r="A75" s="35"/>
      <c r="B75" s="36"/>
      <c r="C75" s="37"/>
      <c r="D75" s="61" t="s">
        <v>52</v>
      </c>
      <c r="E75" s="39"/>
      <c r="F75" s="39"/>
      <c r="G75" s="39"/>
      <c r="H75" s="39"/>
      <c r="I75" s="39"/>
      <c r="J75" s="39"/>
      <c r="K75" s="39"/>
      <c r="L75" s="39"/>
      <c r="M75" s="39"/>
      <c r="N75" s="39"/>
      <c r="O75" s="39"/>
      <c r="P75" s="39"/>
      <c r="Q75" s="39"/>
      <c r="R75" s="39"/>
      <c r="S75" s="39"/>
      <c r="T75" s="39"/>
      <c r="U75" s="39"/>
      <c r="V75" s="61" t="s">
        <v>53</v>
      </c>
      <c r="W75" s="39"/>
      <c r="X75" s="39"/>
      <c r="Y75" s="39"/>
      <c r="Z75" s="39"/>
      <c r="AA75" s="39"/>
      <c r="AB75" s="39"/>
      <c r="AC75" s="39"/>
      <c r="AD75" s="39"/>
      <c r="AE75" s="39"/>
      <c r="AF75" s="39"/>
      <c r="AG75" s="39"/>
      <c r="AH75" s="61" t="s">
        <v>52</v>
      </c>
      <c r="AI75" s="39"/>
      <c r="AJ75" s="39"/>
      <c r="AK75" s="39"/>
      <c r="AL75" s="39"/>
      <c r="AM75" s="61" t="s">
        <v>53</v>
      </c>
      <c r="AN75" s="39"/>
      <c r="AO75" s="39"/>
      <c r="AP75" s="37"/>
      <c r="AQ75" s="37"/>
      <c r="AR75" s="41"/>
      <c r="BE75" s="35"/>
    </row>
    <row r="76" s="2" customFormat="1">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1"/>
      <c r="BE76" s="35"/>
    </row>
    <row r="77" s="2" customFormat="1" ht="6.96" customHeight="1">
      <c r="A77" s="35"/>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41"/>
      <c r="BE77" s="35"/>
    </row>
    <row r="81" s="2" customFormat="1" ht="6.96" customHeight="1">
      <c r="A81" s="35"/>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41"/>
      <c r="BE81" s="35"/>
    </row>
    <row r="82" s="2" customFormat="1" ht="24.96" customHeight="1">
      <c r="A82" s="35"/>
      <c r="B82" s="36"/>
      <c r="C82" s="20" t="s">
        <v>56</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1"/>
      <c r="BE82" s="35"/>
    </row>
    <row r="83" s="2" customFormat="1" ht="6.96"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c r="BE83" s="35"/>
    </row>
    <row r="84" s="4" customFormat="1" ht="12" customHeight="1">
      <c r="A84" s="4"/>
      <c r="B84" s="67"/>
      <c r="C84" s="29" t="s">
        <v>13</v>
      </c>
      <c r="D84" s="68"/>
      <c r="E84" s="68"/>
      <c r="F84" s="68"/>
      <c r="G84" s="68"/>
      <c r="H84" s="68"/>
      <c r="I84" s="68"/>
      <c r="J84" s="68"/>
      <c r="K84" s="68"/>
      <c r="L84" s="68" t="str">
        <f>K5</f>
        <v>05/2022</v>
      </c>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9"/>
      <c r="BE84" s="4"/>
    </row>
    <row r="85" s="5" customFormat="1" ht="36.96" customHeight="1">
      <c r="A85" s="5"/>
      <c r="B85" s="70"/>
      <c r="C85" s="71" t="s">
        <v>16</v>
      </c>
      <c r="D85" s="72"/>
      <c r="E85" s="72"/>
      <c r="F85" s="72"/>
      <c r="G85" s="72"/>
      <c r="H85" s="72"/>
      <c r="I85" s="72"/>
      <c r="J85" s="72"/>
      <c r="K85" s="72"/>
      <c r="L85" s="73" t="str">
        <f>K6</f>
        <v>Oprava GPK v úseku M. Lázně Lipová</v>
      </c>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4"/>
      <c r="BE85" s="5"/>
    </row>
    <row r="86" s="2" customFormat="1" ht="6.96"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1"/>
      <c r="BE86" s="35"/>
    </row>
    <row r="87" s="2" customFormat="1" ht="12" customHeight="1">
      <c r="A87" s="35"/>
      <c r="B87" s="36"/>
      <c r="C87" s="29" t="s">
        <v>20</v>
      </c>
      <c r="D87" s="37"/>
      <c r="E87" s="37"/>
      <c r="F87" s="37"/>
      <c r="G87" s="37"/>
      <c r="H87" s="37"/>
      <c r="I87" s="37"/>
      <c r="J87" s="37"/>
      <c r="K87" s="37"/>
      <c r="L87" s="75" t="str">
        <f>IF(K8="","",K8)</f>
        <v xml:space="preserve"> </v>
      </c>
      <c r="M87" s="37"/>
      <c r="N87" s="37"/>
      <c r="O87" s="37"/>
      <c r="P87" s="37"/>
      <c r="Q87" s="37"/>
      <c r="R87" s="37"/>
      <c r="S87" s="37"/>
      <c r="T87" s="37"/>
      <c r="U87" s="37"/>
      <c r="V87" s="37"/>
      <c r="W87" s="37"/>
      <c r="X87" s="37"/>
      <c r="Y87" s="37"/>
      <c r="Z87" s="37"/>
      <c r="AA87" s="37"/>
      <c r="AB87" s="37"/>
      <c r="AC87" s="37"/>
      <c r="AD87" s="37"/>
      <c r="AE87" s="37"/>
      <c r="AF87" s="37"/>
      <c r="AG87" s="37"/>
      <c r="AH87" s="37"/>
      <c r="AI87" s="29" t="s">
        <v>22</v>
      </c>
      <c r="AJ87" s="37"/>
      <c r="AK87" s="37"/>
      <c r="AL87" s="37"/>
      <c r="AM87" s="76" t="str">
        <f>IF(AN8= "","",AN8)</f>
        <v>20. 9. 2022</v>
      </c>
      <c r="AN87" s="76"/>
      <c r="AO87" s="37"/>
      <c r="AP87" s="37"/>
      <c r="AQ87" s="37"/>
      <c r="AR87" s="41"/>
      <c r="BE87" s="35"/>
    </row>
    <row r="88" s="2" customFormat="1" ht="6.96"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1"/>
      <c r="BE88" s="35"/>
    </row>
    <row r="89" s="2" customFormat="1" ht="15.15" customHeight="1">
      <c r="A89" s="35"/>
      <c r="B89" s="36"/>
      <c r="C89" s="29" t="s">
        <v>24</v>
      </c>
      <c r="D89" s="37"/>
      <c r="E89" s="37"/>
      <c r="F89" s="37"/>
      <c r="G89" s="37"/>
      <c r="H89" s="37"/>
      <c r="I89" s="37"/>
      <c r="J89" s="37"/>
      <c r="K89" s="37"/>
      <c r="L89" s="68" t="str">
        <f>IF(E11= "","",E11)</f>
        <v>Správa železnic,s.o.;OŘ ÚNL-ST Karlovy Vary</v>
      </c>
      <c r="M89" s="37"/>
      <c r="N89" s="37"/>
      <c r="O89" s="37"/>
      <c r="P89" s="37"/>
      <c r="Q89" s="37"/>
      <c r="R89" s="37"/>
      <c r="S89" s="37"/>
      <c r="T89" s="37"/>
      <c r="U89" s="37"/>
      <c r="V89" s="37"/>
      <c r="W89" s="37"/>
      <c r="X89" s="37"/>
      <c r="Y89" s="37"/>
      <c r="Z89" s="37"/>
      <c r="AA89" s="37"/>
      <c r="AB89" s="37"/>
      <c r="AC89" s="37"/>
      <c r="AD89" s="37"/>
      <c r="AE89" s="37"/>
      <c r="AF89" s="37"/>
      <c r="AG89" s="37"/>
      <c r="AH89" s="37"/>
      <c r="AI89" s="29" t="s">
        <v>32</v>
      </c>
      <c r="AJ89" s="37"/>
      <c r="AK89" s="37"/>
      <c r="AL89" s="37"/>
      <c r="AM89" s="77" t="str">
        <f>IF(E17="","",E17)</f>
        <v xml:space="preserve"> </v>
      </c>
      <c r="AN89" s="68"/>
      <c r="AO89" s="68"/>
      <c r="AP89" s="68"/>
      <c r="AQ89" s="37"/>
      <c r="AR89" s="41"/>
      <c r="AS89" s="78" t="s">
        <v>57</v>
      </c>
      <c r="AT89" s="79"/>
      <c r="AU89" s="80"/>
      <c r="AV89" s="80"/>
      <c r="AW89" s="80"/>
      <c r="AX89" s="80"/>
      <c r="AY89" s="80"/>
      <c r="AZ89" s="80"/>
      <c r="BA89" s="80"/>
      <c r="BB89" s="80"/>
      <c r="BC89" s="80"/>
      <c r="BD89" s="81"/>
      <c r="BE89" s="35"/>
    </row>
    <row r="90" s="2" customFormat="1" ht="15.15" customHeight="1">
      <c r="A90" s="35"/>
      <c r="B90" s="36"/>
      <c r="C90" s="29" t="s">
        <v>30</v>
      </c>
      <c r="D90" s="37"/>
      <c r="E90" s="37"/>
      <c r="F90" s="37"/>
      <c r="G90" s="37"/>
      <c r="H90" s="37"/>
      <c r="I90" s="37"/>
      <c r="J90" s="37"/>
      <c r="K90" s="37"/>
      <c r="L90" s="68"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34</v>
      </c>
      <c r="AJ90" s="37"/>
      <c r="AK90" s="37"/>
      <c r="AL90" s="37"/>
      <c r="AM90" s="77" t="str">
        <f>IF(E20="","",E20)</f>
        <v>Pavlína Liprtová</v>
      </c>
      <c r="AN90" s="68"/>
      <c r="AO90" s="68"/>
      <c r="AP90" s="68"/>
      <c r="AQ90" s="37"/>
      <c r="AR90" s="41"/>
      <c r="AS90" s="82"/>
      <c r="AT90" s="83"/>
      <c r="AU90" s="84"/>
      <c r="AV90" s="84"/>
      <c r="AW90" s="84"/>
      <c r="AX90" s="84"/>
      <c r="AY90" s="84"/>
      <c r="AZ90" s="84"/>
      <c r="BA90" s="84"/>
      <c r="BB90" s="84"/>
      <c r="BC90" s="84"/>
      <c r="BD90" s="85"/>
      <c r="BE90" s="35"/>
    </row>
    <row r="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1"/>
      <c r="AS91" s="86"/>
      <c r="AT91" s="87"/>
      <c r="AU91" s="88"/>
      <c r="AV91" s="88"/>
      <c r="AW91" s="88"/>
      <c r="AX91" s="88"/>
      <c r="AY91" s="88"/>
      <c r="AZ91" s="88"/>
      <c r="BA91" s="88"/>
      <c r="BB91" s="88"/>
      <c r="BC91" s="88"/>
      <c r="BD91" s="89"/>
      <c r="BE91" s="35"/>
    </row>
    <row r="92" s="2" customFormat="1" ht="29.28" customHeight="1">
      <c r="A92" s="35"/>
      <c r="B92" s="36"/>
      <c r="C92" s="90" t="s">
        <v>58</v>
      </c>
      <c r="D92" s="91"/>
      <c r="E92" s="91"/>
      <c r="F92" s="91"/>
      <c r="G92" s="91"/>
      <c r="H92" s="92"/>
      <c r="I92" s="93" t="s">
        <v>59</v>
      </c>
      <c r="J92" s="91"/>
      <c r="K92" s="91"/>
      <c r="L92" s="91"/>
      <c r="M92" s="91"/>
      <c r="N92" s="91"/>
      <c r="O92" s="91"/>
      <c r="P92" s="91"/>
      <c r="Q92" s="91"/>
      <c r="R92" s="91"/>
      <c r="S92" s="91"/>
      <c r="T92" s="91"/>
      <c r="U92" s="91"/>
      <c r="V92" s="91"/>
      <c r="W92" s="91"/>
      <c r="X92" s="91"/>
      <c r="Y92" s="91"/>
      <c r="Z92" s="91"/>
      <c r="AA92" s="91"/>
      <c r="AB92" s="91"/>
      <c r="AC92" s="91"/>
      <c r="AD92" s="91"/>
      <c r="AE92" s="91"/>
      <c r="AF92" s="91"/>
      <c r="AG92" s="94" t="s">
        <v>60</v>
      </c>
      <c r="AH92" s="91"/>
      <c r="AI92" s="91"/>
      <c r="AJ92" s="91"/>
      <c r="AK92" s="91"/>
      <c r="AL92" s="91"/>
      <c r="AM92" s="91"/>
      <c r="AN92" s="93" t="s">
        <v>61</v>
      </c>
      <c r="AO92" s="91"/>
      <c r="AP92" s="95"/>
      <c r="AQ92" s="96" t="s">
        <v>62</v>
      </c>
      <c r="AR92" s="41"/>
      <c r="AS92" s="97" t="s">
        <v>63</v>
      </c>
      <c r="AT92" s="98" t="s">
        <v>64</v>
      </c>
      <c r="AU92" s="98" t="s">
        <v>65</v>
      </c>
      <c r="AV92" s="98" t="s">
        <v>66</v>
      </c>
      <c r="AW92" s="98" t="s">
        <v>67</v>
      </c>
      <c r="AX92" s="98" t="s">
        <v>68</v>
      </c>
      <c r="AY92" s="98" t="s">
        <v>69</v>
      </c>
      <c r="AZ92" s="98" t="s">
        <v>70</v>
      </c>
      <c r="BA92" s="98" t="s">
        <v>71</v>
      </c>
      <c r="BB92" s="98" t="s">
        <v>72</v>
      </c>
      <c r="BC92" s="98" t="s">
        <v>73</v>
      </c>
      <c r="BD92" s="99" t="s">
        <v>74</v>
      </c>
      <c r="BE92" s="35"/>
    </row>
    <row r="93"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1"/>
      <c r="AS93" s="100"/>
      <c r="AT93" s="101"/>
      <c r="AU93" s="101"/>
      <c r="AV93" s="101"/>
      <c r="AW93" s="101"/>
      <c r="AX93" s="101"/>
      <c r="AY93" s="101"/>
      <c r="AZ93" s="101"/>
      <c r="BA93" s="101"/>
      <c r="BB93" s="101"/>
      <c r="BC93" s="101"/>
      <c r="BD93" s="102"/>
      <c r="BE93" s="35"/>
    </row>
    <row r="94" s="6" customFormat="1" ht="32.4" customHeight="1">
      <c r="A94" s="6"/>
      <c r="B94" s="103"/>
      <c r="C94" s="104" t="s">
        <v>75</v>
      </c>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6">
        <f>ROUND(AG95+SUM(AG99:AG103),2)</f>
        <v>0</v>
      </c>
      <c r="AH94" s="106"/>
      <c r="AI94" s="106"/>
      <c r="AJ94" s="106"/>
      <c r="AK94" s="106"/>
      <c r="AL94" s="106"/>
      <c r="AM94" s="106"/>
      <c r="AN94" s="107">
        <f>SUM(AG94,AT94)</f>
        <v>0</v>
      </c>
      <c r="AO94" s="107"/>
      <c r="AP94" s="107"/>
      <c r="AQ94" s="108" t="s">
        <v>1</v>
      </c>
      <c r="AR94" s="109"/>
      <c r="AS94" s="110">
        <f>ROUND(AS95+SUM(AS99:AS103),2)</f>
        <v>0</v>
      </c>
      <c r="AT94" s="111">
        <f>ROUND(SUM(AV94:AW94),2)</f>
        <v>0</v>
      </c>
      <c r="AU94" s="112">
        <f>ROUND(AU95+SUM(AU99:AU103),5)</f>
        <v>0</v>
      </c>
      <c r="AV94" s="111">
        <f>ROUND(AZ94*L29,2)</f>
        <v>0</v>
      </c>
      <c r="AW94" s="111">
        <f>ROUND(BA94*L30,2)</f>
        <v>0</v>
      </c>
      <c r="AX94" s="111">
        <f>ROUND(BB94*L29,2)</f>
        <v>0</v>
      </c>
      <c r="AY94" s="111">
        <f>ROUND(BC94*L30,2)</f>
        <v>0</v>
      </c>
      <c r="AZ94" s="111">
        <f>ROUND(AZ95+SUM(AZ99:AZ103),2)</f>
        <v>0</v>
      </c>
      <c r="BA94" s="111">
        <f>ROUND(BA95+SUM(BA99:BA103),2)</f>
        <v>0</v>
      </c>
      <c r="BB94" s="111">
        <f>ROUND(BB95+SUM(BB99:BB103),2)</f>
        <v>0</v>
      </c>
      <c r="BC94" s="111">
        <f>ROUND(BC95+SUM(BC99:BC103),2)</f>
        <v>0</v>
      </c>
      <c r="BD94" s="113">
        <f>ROUND(BD95+SUM(BD99:BD103),2)</f>
        <v>0</v>
      </c>
      <c r="BE94" s="6"/>
      <c r="BS94" s="114" t="s">
        <v>76</v>
      </c>
      <c r="BT94" s="114" t="s">
        <v>77</v>
      </c>
      <c r="BU94" s="115" t="s">
        <v>78</v>
      </c>
      <c r="BV94" s="114" t="s">
        <v>79</v>
      </c>
      <c r="BW94" s="114" t="s">
        <v>5</v>
      </c>
      <c r="BX94" s="114" t="s">
        <v>80</v>
      </c>
      <c r="CL94" s="114" t="s">
        <v>1</v>
      </c>
    </row>
    <row r="95" s="7" customFormat="1" ht="16.5" customHeight="1">
      <c r="A95" s="7"/>
      <c r="B95" s="116"/>
      <c r="C95" s="117"/>
      <c r="D95" s="118" t="s">
        <v>81</v>
      </c>
      <c r="E95" s="118"/>
      <c r="F95" s="118"/>
      <c r="G95" s="118"/>
      <c r="H95" s="118"/>
      <c r="I95" s="119"/>
      <c r="J95" s="118" t="s">
        <v>82</v>
      </c>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20">
        <f>ROUND(SUM(AG96:AG98),2)</f>
        <v>0</v>
      </c>
      <c r="AH95" s="119"/>
      <c r="AI95" s="119"/>
      <c r="AJ95" s="119"/>
      <c r="AK95" s="119"/>
      <c r="AL95" s="119"/>
      <c r="AM95" s="119"/>
      <c r="AN95" s="121">
        <f>SUM(AG95,AT95)</f>
        <v>0</v>
      </c>
      <c r="AO95" s="119"/>
      <c r="AP95" s="119"/>
      <c r="AQ95" s="122" t="s">
        <v>83</v>
      </c>
      <c r="AR95" s="123"/>
      <c r="AS95" s="124">
        <f>ROUND(SUM(AS96:AS98),2)</f>
        <v>0</v>
      </c>
      <c r="AT95" s="125">
        <f>ROUND(SUM(AV95:AW95),2)</f>
        <v>0</v>
      </c>
      <c r="AU95" s="126">
        <f>ROUND(SUM(AU96:AU98),5)</f>
        <v>0</v>
      </c>
      <c r="AV95" s="125">
        <f>ROUND(AZ95*L29,2)</f>
        <v>0</v>
      </c>
      <c r="AW95" s="125">
        <f>ROUND(BA95*L30,2)</f>
        <v>0</v>
      </c>
      <c r="AX95" s="125">
        <f>ROUND(BB95*L29,2)</f>
        <v>0</v>
      </c>
      <c r="AY95" s="125">
        <f>ROUND(BC95*L30,2)</f>
        <v>0</v>
      </c>
      <c r="AZ95" s="125">
        <f>ROUND(SUM(AZ96:AZ98),2)</f>
        <v>0</v>
      </c>
      <c r="BA95" s="125">
        <f>ROUND(SUM(BA96:BA98),2)</f>
        <v>0</v>
      </c>
      <c r="BB95" s="125">
        <f>ROUND(SUM(BB96:BB98),2)</f>
        <v>0</v>
      </c>
      <c r="BC95" s="125">
        <f>ROUND(SUM(BC96:BC98),2)</f>
        <v>0</v>
      </c>
      <c r="BD95" s="127">
        <f>ROUND(SUM(BD96:BD98),2)</f>
        <v>0</v>
      </c>
      <c r="BE95" s="7"/>
      <c r="BS95" s="128" t="s">
        <v>76</v>
      </c>
      <c r="BT95" s="128" t="s">
        <v>84</v>
      </c>
      <c r="BU95" s="128" t="s">
        <v>78</v>
      </c>
      <c r="BV95" s="128" t="s">
        <v>79</v>
      </c>
      <c r="BW95" s="128" t="s">
        <v>85</v>
      </c>
      <c r="BX95" s="128" t="s">
        <v>5</v>
      </c>
      <c r="CL95" s="128" t="s">
        <v>1</v>
      </c>
      <c r="CM95" s="128" t="s">
        <v>86</v>
      </c>
    </row>
    <row r="96" s="4" customFormat="1" ht="35.25" customHeight="1">
      <c r="A96" s="129" t="s">
        <v>87</v>
      </c>
      <c r="B96" s="67"/>
      <c r="C96" s="130"/>
      <c r="D96" s="130"/>
      <c r="E96" s="131" t="s">
        <v>88</v>
      </c>
      <c r="F96" s="131"/>
      <c r="G96" s="131"/>
      <c r="H96" s="131"/>
      <c r="I96" s="131"/>
      <c r="J96" s="130"/>
      <c r="K96" s="131" t="s">
        <v>89</v>
      </c>
      <c r="L96" s="131"/>
      <c r="M96" s="131"/>
      <c r="N96" s="131"/>
      <c r="O96" s="131"/>
      <c r="P96" s="131"/>
      <c r="Q96" s="131"/>
      <c r="R96" s="131"/>
      <c r="S96" s="131"/>
      <c r="T96" s="131"/>
      <c r="U96" s="131"/>
      <c r="V96" s="131"/>
      <c r="W96" s="131"/>
      <c r="X96" s="131"/>
      <c r="Y96" s="131"/>
      <c r="Z96" s="131"/>
      <c r="AA96" s="131"/>
      <c r="AB96" s="131"/>
      <c r="AC96" s="131"/>
      <c r="AD96" s="131"/>
      <c r="AE96" s="131"/>
      <c r="AF96" s="131"/>
      <c r="AG96" s="132">
        <f>'A.1.1 - Úprava GPK v úsek...'!J32</f>
        <v>0</v>
      </c>
      <c r="AH96" s="130"/>
      <c r="AI96" s="130"/>
      <c r="AJ96" s="130"/>
      <c r="AK96" s="130"/>
      <c r="AL96" s="130"/>
      <c r="AM96" s="130"/>
      <c r="AN96" s="132">
        <f>SUM(AG96,AT96)</f>
        <v>0</v>
      </c>
      <c r="AO96" s="130"/>
      <c r="AP96" s="130"/>
      <c r="AQ96" s="133" t="s">
        <v>90</v>
      </c>
      <c r="AR96" s="69"/>
      <c r="AS96" s="134">
        <v>0</v>
      </c>
      <c r="AT96" s="135">
        <f>ROUND(SUM(AV96:AW96),2)</f>
        <v>0</v>
      </c>
      <c r="AU96" s="136">
        <f>'A.1.1 - Úprava GPK v úsek...'!P120</f>
        <v>0</v>
      </c>
      <c r="AV96" s="135">
        <f>'A.1.1 - Úprava GPK v úsek...'!J35</f>
        <v>0</v>
      </c>
      <c r="AW96" s="135">
        <f>'A.1.1 - Úprava GPK v úsek...'!J36</f>
        <v>0</v>
      </c>
      <c r="AX96" s="135">
        <f>'A.1.1 - Úprava GPK v úsek...'!J37</f>
        <v>0</v>
      </c>
      <c r="AY96" s="135">
        <f>'A.1.1 - Úprava GPK v úsek...'!J38</f>
        <v>0</v>
      </c>
      <c r="AZ96" s="135">
        <f>'A.1.1 - Úprava GPK v úsek...'!F35</f>
        <v>0</v>
      </c>
      <c r="BA96" s="135">
        <f>'A.1.1 - Úprava GPK v úsek...'!F36</f>
        <v>0</v>
      </c>
      <c r="BB96" s="135">
        <f>'A.1.1 - Úprava GPK v úsek...'!F37</f>
        <v>0</v>
      </c>
      <c r="BC96" s="135">
        <f>'A.1.1 - Úprava GPK v úsek...'!F38</f>
        <v>0</v>
      </c>
      <c r="BD96" s="137">
        <f>'A.1.1 - Úprava GPK v úsek...'!F39</f>
        <v>0</v>
      </c>
      <c r="BE96" s="4"/>
      <c r="BT96" s="138" t="s">
        <v>86</v>
      </c>
      <c r="BV96" s="138" t="s">
        <v>79</v>
      </c>
      <c r="BW96" s="138" t="s">
        <v>91</v>
      </c>
      <c r="BX96" s="138" t="s">
        <v>85</v>
      </c>
      <c r="CL96" s="138" t="s">
        <v>1</v>
      </c>
    </row>
    <row r="97" s="4" customFormat="1" ht="35.25" customHeight="1">
      <c r="A97" s="129" t="s">
        <v>87</v>
      </c>
      <c r="B97" s="67"/>
      <c r="C97" s="130"/>
      <c r="D97" s="130"/>
      <c r="E97" s="131" t="s">
        <v>92</v>
      </c>
      <c r="F97" s="131"/>
      <c r="G97" s="131"/>
      <c r="H97" s="131"/>
      <c r="I97" s="131"/>
      <c r="J97" s="130"/>
      <c r="K97" s="131" t="s">
        <v>93</v>
      </c>
      <c r="L97" s="131"/>
      <c r="M97" s="131"/>
      <c r="N97" s="131"/>
      <c r="O97" s="131"/>
      <c r="P97" s="131"/>
      <c r="Q97" s="131"/>
      <c r="R97" s="131"/>
      <c r="S97" s="131"/>
      <c r="T97" s="131"/>
      <c r="U97" s="131"/>
      <c r="V97" s="131"/>
      <c r="W97" s="131"/>
      <c r="X97" s="131"/>
      <c r="Y97" s="131"/>
      <c r="Z97" s="131"/>
      <c r="AA97" s="131"/>
      <c r="AB97" s="131"/>
      <c r="AC97" s="131"/>
      <c r="AD97" s="131"/>
      <c r="AE97" s="131"/>
      <c r="AF97" s="131"/>
      <c r="AG97" s="132">
        <f>'A.1.2 - Úprava GPK v úsek...'!J32</f>
        <v>0</v>
      </c>
      <c r="AH97" s="130"/>
      <c r="AI97" s="130"/>
      <c r="AJ97" s="130"/>
      <c r="AK97" s="130"/>
      <c r="AL97" s="130"/>
      <c r="AM97" s="130"/>
      <c r="AN97" s="132">
        <f>SUM(AG97,AT97)</f>
        <v>0</v>
      </c>
      <c r="AO97" s="130"/>
      <c r="AP97" s="130"/>
      <c r="AQ97" s="133" t="s">
        <v>90</v>
      </c>
      <c r="AR97" s="69"/>
      <c r="AS97" s="134">
        <v>0</v>
      </c>
      <c r="AT97" s="135">
        <f>ROUND(SUM(AV97:AW97),2)</f>
        <v>0</v>
      </c>
      <c r="AU97" s="136">
        <f>'A.1.2 - Úprava GPK v úsek...'!P120</f>
        <v>0</v>
      </c>
      <c r="AV97" s="135">
        <f>'A.1.2 - Úprava GPK v úsek...'!J35</f>
        <v>0</v>
      </c>
      <c r="AW97" s="135">
        <f>'A.1.2 - Úprava GPK v úsek...'!J36</f>
        <v>0</v>
      </c>
      <c r="AX97" s="135">
        <f>'A.1.2 - Úprava GPK v úsek...'!J37</f>
        <v>0</v>
      </c>
      <c r="AY97" s="135">
        <f>'A.1.2 - Úprava GPK v úsek...'!J38</f>
        <v>0</v>
      </c>
      <c r="AZ97" s="135">
        <f>'A.1.2 - Úprava GPK v úsek...'!F35</f>
        <v>0</v>
      </c>
      <c r="BA97" s="135">
        <f>'A.1.2 - Úprava GPK v úsek...'!F36</f>
        <v>0</v>
      </c>
      <c r="BB97" s="135">
        <f>'A.1.2 - Úprava GPK v úsek...'!F37</f>
        <v>0</v>
      </c>
      <c r="BC97" s="135">
        <f>'A.1.2 - Úprava GPK v úsek...'!F38</f>
        <v>0</v>
      </c>
      <c r="BD97" s="137">
        <f>'A.1.2 - Úprava GPK v úsek...'!F39</f>
        <v>0</v>
      </c>
      <c r="BE97" s="4"/>
      <c r="BT97" s="138" t="s">
        <v>86</v>
      </c>
      <c r="BV97" s="138" t="s">
        <v>79</v>
      </c>
      <c r="BW97" s="138" t="s">
        <v>94</v>
      </c>
      <c r="BX97" s="138" t="s">
        <v>85</v>
      </c>
      <c r="CL97" s="138" t="s">
        <v>1</v>
      </c>
    </row>
    <row r="98" s="4" customFormat="1" ht="35.25" customHeight="1">
      <c r="A98" s="129" t="s">
        <v>87</v>
      </c>
      <c r="B98" s="67"/>
      <c r="C98" s="130"/>
      <c r="D98" s="130"/>
      <c r="E98" s="131" t="s">
        <v>95</v>
      </c>
      <c r="F98" s="131"/>
      <c r="G98" s="131"/>
      <c r="H98" s="131"/>
      <c r="I98" s="131"/>
      <c r="J98" s="130"/>
      <c r="K98" s="131" t="s">
        <v>96</v>
      </c>
      <c r="L98" s="131"/>
      <c r="M98" s="131"/>
      <c r="N98" s="131"/>
      <c r="O98" s="131"/>
      <c r="P98" s="131"/>
      <c r="Q98" s="131"/>
      <c r="R98" s="131"/>
      <c r="S98" s="131"/>
      <c r="T98" s="131"/>
      <c r="U98" s="131"/>
      <c r="V98" s="131"/>
      <c r="W98" s="131"/>
      <c r="X98" s="131"/>
      <c r="Y98" s="131"/>
      <c r="Z98" s="131"/>
      <c r="AA98" s="131"/>
      <c r="AB98" s="131"/>
      <c r="AC98" s="131"/>
      <c r="AD98" s="131"/>
      <c r="AE98" s="131"/>
      <c r="AF98" s="131"/>
      <c r="AG98" s="132">
        <f>'A.1.3 - Úprava GPK v úsek...'!J32</f>
        <v>0</v>
      </c>
      <c r="AH98" s="130"/>
      <c r="AI98" s="130"/>
      <c r="AJ98" s="130"/>
      <c r="AK98" s="130"/>
      <c r="AL98" s="130"/>
      <c r="AM98" s="130"/>
      <c r="AN98" s="132">
        <f>SUM(AG98,AT98)</f>
        <v>0</v>
      </c>
      <c r="AO98" s="130"/>
      <c r="AP98" s="130"/>
      <c r="AQ98" s="133" t="s">
        <v>90</v>
      </c>
      <c r="AR98" s="69"/>
      <c r="AS98" s="134">
        <v>0</v>
      </c>
      <c r="AT98" s="135">
        <f>ROUND(SUM(AV98:AW98),2)</f>
        <v>0</v>
      </c>
      <c r="AU98" s="136">
        <f>'A.1.3 - Úprava GPK v úsek...'!P120</f>
        <v>0</v>
      </c>
      <c r="AV98" s="135">
        <f>'A.1.3 - Úprava GPK v úsek...'!J35</f>
        <v>0</v>
      </c>
      <c r="AW98" s="135">
        <f>'A.1.3 - Úprava GPK v úsek...'!J36</f>
        <v>0</v>
      </c>
      <c r="AX98" s="135">
        <f>'A.1.3 - Úprava GPK v úsek...'!J37</f>
        <v>0</v>
      </c>
      <c r="AY98" s="135">
        <f>'A.1.3 - Úprava GPK v úsek...'!J38</f>
        <v>0</v>
      </c>
      <c r="AZ98" s="135">
        <f>'A.1.3 - Úprava GPK v úsek...'!F35</f>
        <v>0</v>
      </c>
      <c r="BA98" s="135">
        <f>'A.1.3 - Úprava GPK v úsek...'!F36</f>
        <v>0</v>
      </c>
      <c r="BB98" s="135">
        <f>'A.1.3 - Úprava GPK v úsek...'!F37</f>
        <v>0</v>
      </c>
      <c r="BC98" s="135">
        <f>'A.1.3 - Úprava GPK v úsek...'!F38</f>
        <v>0</v>
      </c>
      <c r="BD98" s="137">
        <f>'A.1.3 - Úprava GPK v úsek...'!F39</f>
        <v>0</v>
      </c>
      <c r="BE98" s="4"/>
      <c r="BT98" s="138" t="s">
        <v>86</v>
      </c>
      <c r="BV98" s="138" t="s">
        <v>79</v>
      </c>
      <c r="BW98" s="138" t="s">
        <v>97</v>
      </c>
      <c r="BX98" s="138" t="s">
        <v>85</v>
      </c>
      <c r="CL98" s="138" t="s">
        <v>1</v>
      </c>
    </row>
    <row r="99" s="7" customFormat="1" ht="16.5" customHeight="1">
      <c r="A99" s="129" t="s">
        <v>87</v>
      </c>
      <c r="B99" s="116"/>
      <c r="C99" s="117"/>
      <c r="D99" s="118" t="s">
        <v>98</v>
      </c>
      <c r="E99" s="118"/>
      <c r="F99" s="118"/>
      <c r="G99" s="118"/>
      <c r="H99" s="118"/>
      <c r="I99" s="119"/>
      <c r="J99" s="118" t="s">
        <v>99</v>
      </c>
      <c r="K99" s="118"/>
      <c r="L99" s="118"/>
      <c r="M99" s="118"/>
      <c r="N99" s="118"/>
      <c r="O99" s="118"/>
      <c r="P99" s="118"/>
      <c r="Q99" s="118"/>
      <c r="R99" s="118"/>
      <c r="S99" s="118"/>
      <c r="T99" s="118"/>
      <c r="U99" s="118"/>
      <c r="V99" s="118"/>
      <c r="W99" s="118"/>
      <c r="X99" s="118"/>
      <c r="Y99" s="118"/>
      <c r="Z99" s="118"/>
      <c r="AA99" s="118"/>
      <c r="AB99" s="118"/>
      <c r="AC99" s="118"/>
      <c r="AD99" s="118"/>
      <c r="AE99" s="118"/>
      <c r="AF99" s="118"/>
      <c r="AG99" s="121">
        <f>'A.2 - Práce na přejezdech'!J30</f>
        <v>0</v>
      </c>
      <c r="AH99" s="119"/>
      <c r="AI99" s="119"/>
      <c r="AJ99" s="119"/>
      <c r="AK99" s="119"/>
      <c r="AL99" s="119"/>
      <c r="AM99" s="119"/>
      <c r="AN99" s="121">
        <f>SUM(AG99,AT99)</f>
        <v>0</v>
      </c>
      <c r="AO99" s="119"/>
      <c r="AP99" s="119"/>
      <c r="AQ99" s="122" t="s">
        <v>83</v>
      </c>
      <c r="AR99" s="123"/>
      <c r="AS99" s="124">
        <v>0</v>
      </c>
      <c r="AT99" s="125">
        <f>ROUND(SUM(AV99:AW99),2)</f>
        <v>0</v>
      </c>
      <c r="AU99" s="126">
        <f>'A.2 - Práce na přejezdech'!P116</f>
        <v>0</v>
      </c>
      <c r="AV99" s="125">
        <f>'A.2 - Práce na přejezdech'!J33</f>
        <v>0</v>
      </c>
      <c r="AW99" s="125">
        <f>'A.2 - Práce na přejezdech'!J34</f>
        <v>0</v>
      </c>
      <c r="AX99" s="125">
        <f>'A.2 - Práce na přejezdech'!J35</f>
        <v>0</v>
      </c>
      <c r="AY99" s="125">
        <f>'A.2 - Práce na přejezdech'!J36</f>
        <v>0</v>
      </c>
      <c r="AZ99" s="125">
        <f>'A.2 - Práce na přejezdech'!F33</f>
        <v>0</v>
      </c>
      <c r="BA99" s="125">
        <f>'A.2 - Práce na přejezdech'!F34</f>
        <v>0</v>
      </c>
      <c r="BB99" s="125">
        <f>'A.2 - Práce na přejezdech'!F35</f>
        <v>0</v>
      </c>
      <c r="BC99" s="125">
        <f>'A.2 - Práce na přejezdech'!F36</f>
        <v>0</v>
      </c>
      <c r="BD99" s="127">
        <f>'A.2 - Práce na přejezdech'!F37</f>
        <v>0</v>
      </c>
      <c r="BE99" s="7"/>
      <c r="BT99" s="128" t="s">
        <v>84</v>
      </c>
      <c r="BV99" s="128" t="s">
        <v>79</v>
      </c>
      <c r="BW99" s="128" t="s">
        <v>100</v>
      </c>
      <c r="BX99" s="128" t="s">
        <v>5</v>
      </c>
      <c r="CL99" s="128" t="s">
        <v>1</v>
      </c>
      <c r="CM99" s="128" t="s">
        <v>86</v>
      </c>
    </row>
    <row r="100" s="7" customFormat="1" ht="16.5" customHeight="1">
      <c r="A100" s="129" t="s">
        <v>87</v>
      </c>
      <c r="B100" s="116"/>
      <c r="C100" s="117"/>
      <c r="D100" s="118" t="s">
        <v>101</v>
      </c>
      <c r="E100" s="118"/>
      <c r="F100" s="118"/>
      <c r="G100" s="118"/>
      <c r="H100" s="118"/>
      <c r="I100" s="119"/>
      <c r="J100" s="118" t="s">
        <v>102</v>
      </c>
      <c r="K100" s="118"/>
      <c r="L100" s="118"/>
      <c r="M100" s="118"/>
      <c r="N100" s="118"/>
      <c r="O100" s="118"/>
      <c r="P100" s="118"/>
      <c r="Q100" s="118"/>
      <c r="R100" s="118"/>
      <c r="S100" s="118"/>
      <c r="T100" s="118"/>
      <c r="U100" s="118"/>
      <c r="V100" s="118"/>
      <c r="W100" s="118"/>
      <c r="X100" s="118"/>
      <c r="Y100" s="118"/>
      <c r="Z100" s="118"/>
      <c r="AA100" s="118"/>
      <c r="AB100" s="118"/>
      <c r="AC100" s="118"/>
      <c r="AD100" s="118"/>
      <c r="AE100" s="118"/>
      <c r="AF100" s="118"/>
      <c r="AG100" s="121">
        <f>'A.3 - Odstranění závad u PHS'!J30</f>
        <v>0</v>
      </c>
      <c r="AH100" s="119"/>
      <c r="AI100" s="119"/>
      <c r="AJ100" s="119"/>
      <c r="AK100" s="119"/>
      <c r="AL100" s="119"/>
      <c r="AM100" s="119"/>
      <c r="AN100" s="121">
        <f>SUM(AG100,AT100)</f>
        <v>0</v>
      </c>
      <c r="AO100" s="119"/>
      <c r="AP100" s="119"/>
      <c r="AQ100" s="122" t="s">
        <v>83</v>
      </c>
      <c r="AR100" s="123"/>
      <c r="AS100" s="124">
        <v>0</v>
      </c>
      <c r="AT100" s="125">
        <f>ROUND(SUM(AV100:AW100),2)</f>
        <v>0</v>
      </c>
      <c r="AU100" s="126">
        <f>'A.3 - Odstranění závad u PHS'!P116</f>
        <v>0</v>
      </c>
      <c r="AV100" s="125">
        <f>'A.3 - Odstranění závad u PHS'!J33</f>
        <v>0</v>
      </c>
      <c r="AW100" s="125">
        <f>'A.3 - Odstranění závad u PHS'!J34</f>
        <v>0</v>
      </c>
      <c r="AX100" s="125">
        <f>'A.3 - Odstranění závad u PHS'!J35</f>
        <v>0</v>
      </c>
      <c r="AY100" s="125">
        <f>'A.3 - Odstranění závad u PHS'!J36</f>
        <v>0</v>
      </c>
      <c r="AZ100" s="125">
        <f>'A.3 - Odstranění závad u PHS'!F33</f>
        <v>0</v>
      </c>
      <c r="BA100" s="125">
        <f>'A.3 - Odstranění závad u PHS'!F34</f>
        <v>0</v>
      </c>
      <c r="BB100" s="125">
        <f>'A.3 - Odstranění závad u PHS'!F35</f>
        <v>0</v>
      </c>
      <c r="BC100" s="125">
        <f>'A.3 - Odstranění závad u PHS'!F36</f>
        <v>0</v>
      </c>
      <c r="BD100" s="127">
        <f>'A.3 - Odstranění závad u PHS'!F37</f>
        <v>0</v>
      </c>
      <c r="BE100" s="7"/>
      <c r="BT100" s="128" t="s">
        <v>84</v>
      </c>
      <c r="BV100" s="128" t="s">
        <v>79</v>
      </c>
      <c r="BW100" s="128" t="s">
        <v>103</v>
      </c>
      <c r="BX100" s="128" t="s">
        <v>5</v>
      </c>
      <c r="CL100" s="128" t="s">
        <v>1</v>
      </c>
      <c r="CM100" s="128" t="s">
        <v>86</v>
      </c>
    </row>
    <row r="101" s="7" customFormat="1" ht="16.5" customHeight="1">
      <c r="A101" s="129" t="s">
        <v>87</v>
      </c>
      <c r="B101" s="116"/>
      <c r="C101" s="117"/>
      <c r="D101" s="118" t="s">
        <v>104</v>
      </c>
      <c r="E101" s="118"/>
      <c r="F101" s="118"/>
      <c r="G101" s="118"/>
      <c r="H101" s="118"/>
      <c r="I101" s="119"/>
      <c r="J101" s="118" t="s">
        <v>105</v>
      </c>
      <c r="K101" s="118"/>
      <c r="L101" s="118"/>
      <c r="M101" s="118"/>
      <c r="N101" s="118"/>
      <c r="O101" s="118"/>
      <c r="P101" s="118"/>
      <c r="Q101" s="118"/>
      <c r="R101" s="118"/>
      <c r="S101" s="118"/>
      <c r="T101" s="118"/>
      <c r="U101" s="118"/>
      <c r="V101" s="118"/>
      <c r="W101" s="118"/>
      <c r="X101" s="118"/>
      <c r="Y101" s="118"/>
      <c r="Z101" s="118"/>
      <c r="AA101" s="118"/>
      <c r="AB101" s="118"/>
      <c r="AC101" s="118"/>
      <c r="AD101" s="118"/>
      <c r="AE101" s="118"/>
      <c r="AF101" s="118"/>
      <c r="AG101" s="121">
        <f>'A.4 - Práce SSZT a SEE'!J30</f>
        <v>0</v>
      </c>
      <c r="AH101" s="119"/>
      <c r="AI101" s="119"/>
      <c r="AJ101" s="119"/>
      <c r="AK101" s="119"/>
      <c r="AL101" s="119"/>
      <c r="AM101" s="119"/>
      <c r="AN101" s="121">
        <f>SUM(AG101,AT101)</f>
        <v>0</v>
      </c>
      <c r="AO101" s="119"/>
      <c r="AP101" s="119"/>
      <c r="AQ101" s="122" t="s">
        <v>83</v>
      </c>
      <c r="AR101" s="123"/>
      <c r="AS101" s="124">
        <v>0</v>
      </c>
      <c r="AT101" s="125">
        <f>ROUND(SUM(AV101:AW101),2)</f>
        <v>0</v>
      </c>
      <c r="AU101" s="126">
        <f>'A.4 - Práce SSZT a SEE'!P116</f>
        <v>0</v>
      </c>
      <c r="AV101" s="125">
        <f>'A.4 - Práce SSZT a SEE'!J33</f>
        <v>0</v>
      </c>
      <c r="AW101" s="125">
        <f>'A.4 - Práce SSZT a SEE'!J34</f>
        <v>0</v>
      </c>
      <c r="AX101" s="125">
        <f>'A.4 - Práce SSZT a SEE'!J35</f>
        <v>0</v>
      </c>
      <c r="AY101" s="125">
        <f>'A.4 - Práce SSZT a SEE'!J36</f>
        <v>0</v>
      </c>
      <c r="AZ101" s="125">
        <f>'A.4 - Práce SSZT a SEE'!F33</f>
        <v>0</v>
      </c>
      <c r="BA101" s="125">
        <f>'A.4 - Práce SSZT a SEE'!F34</f>
        <v>0</v>
      </c>
      <c r="BB101" s="125">
        <f>'A.4 - Práce SSZT a SEE'!F35</f>
        <v>0</v>
      </c>
      <c r="BC101" s="125">
        <f>'A.4 - Práce SSZT a SEE'!F36</f>
        <v>0</v>
      </c>
      <c r="BD101" s="127">
        <f>'A.4 - Práce SSZT a SEE'!F37</f>
        <v>0</v>
      </c>
      <c r="BE101" s="7"/>
      <c r="BT101" s="128" t="s">
        <v>84</v>
      </c>
      <c r="BV101" s="128" t="s">
        <v>79</v>
      </c>
      <c r="BW101" s="128" t="s">
        <v>106</v>
      </c>
      <c r="BX101" s="128" t="s">
        <v>5</v>
      </c>
      <c r="CL101" s="128" t="s">
        <v>1</v>
      </c>
      <c r="CM101" s="128" t="s">
        <v>86</v>
      </c>
    </row>
    <row r="102" s="7" customFormat="1" ht="16.5" customHeight="1">
      <c r="A102" s="129" t="s">
        <v>87</v>
      </c>
      <c r="B102" s="116"/>
      <c r="C102" s="117"/>
      <c r="D102" s="118" t="s">
        <v>107</v>
      </c>
      <c r="E102" s="118"/>
      <c r="F102" s="118"/>
      <c r="G102" s="118"/>
      <c r="H102" s="118"/>
      <c r="I102" s="119"/>
      <c r="J102" s="118" t="s">
        <v>108</v>
      </c>
      <c r="K102" s="118"/>
      <c r="L102" s="118"/>
      <c r="M102" s="118"/>
      <c r="N102" s="118"/>
      <c r="O102" s="118"/>
      <c r="P102" s="118"/>
      <c r="Q102" s="118"/>
      <c r="R102" s="118"/>
      <c r="S102" s="118"/>
      <c r="T102" s="118"/>
      <c r="U102" s="118"/>
      <c r="V102" s="118"/>
      <c r="W102" s="118"/>
      <c r="X102" s="118"/>
      <c r="Y102" s="118"/>
      <c r="Z102" s="118"/>
      <c r="AA102" s="118"/>
      <c r="AB102" s="118"/>
      <c r="AC102" s="118"/>
      <c r="AD102" s="118"/>
      <c r="AE102" s="118"/>
      <c r="AF102" s="118"/>
      <c r="AG102" s="121">
        <f>'A.5 - Přepravy'!J30</f>
        <v>0</v>
      </c>
      <c r="AH102" s="119"/>
      <c r="AI102" s="119"/>
      <c r="AJ102" s="119"/>
      <c r="AK102" s="119"/>
      <c r="AL102" s="119"/>
      <c r="AM102" s="119"/>
      <c r="AN102" s="121">
        <f>SUM(AG102,AT102)</f>
        <v>0</v>
      </c>
      <c r="AO102" s="119"/>
      <c r="AP102" s="119"/>
      <c r="AQ102" s="122" t="s">
        <v>83</v>
      </c>
      <c r="AR102" s="123"/>
      <c r="AS102" s="124">
        <v>0</v>
      </c>
      <c r="AT102" s="125">
        <f>ROUND(SUM(AV102:AW102),2)</f>
        <v>0</v>
      </c>
      <c r="AU102" s="126">
        <f>'A.5 - Přepravy'!P116</f>
        <v>0</v>
      </c>
      <c r="AV102" s="125">
        <f>'A.5 - Přepravy'!J33</f>
        <v>0</v>
      </c>
      <c r="AW102" s="125">
        <f>'A.5 - Přepravy'!J34</f>
        <v>0</v>
      </c>
      <c r="AX102" s="125">
        <f>'A.5 - Přepravy'!J35</f>
        <v>0</v>
      </c>
      <c r="AY102" s="125">
        <f>'A.5 - Přepravy'!J36</f>
        <v>0</v>
      </c>
      <c r="AZ102" s="125">
        <f>'A.5 - Přepravy'!F33</f>
        <v>0</v>
      </c>
      <c r="BA102" s="125">
        <f>'A.5 - Přepravy'!F34</f>
        <v>0</v>
      </c>
      <c r="BB102" s="125">
        <f>'A.5 - Přepravy'!F35</f>
        <v>0</v>
      </c>
      <c r="BC102" s="125">
        <f>'A.5 - Přepravy'!F36</f>
        <v>0</v>
      </c>
      <c r="BD102" s="127">
        <f>'A.5 - Přepravy'!F37</f>
        <v>0</v>
      </c>
      <c r="BE102" s="7"/>
      <c r="BT102" s="128" t="s">
        <v>84</v>
      </c>
      <c r="BV102" s="128" t="s">
        <v>79</v>
      </c>
      <c r="BW102" s="128" t="s">
        <v>109</v>
      </c>
      <c r="BX102" s="128" t="s">
        <v>5</v>
      </c>
      <c r="CL102" s="128" t="s">
        <v>1</v>
      </c>
      <c r="CM102" s="128" t="s">
        <v>86</v>
      </c>
    </row>
    <row r="103" s="7" customFormat="1" ht="16.5" customHeight="1">
      <c r="A103" s="129" t="s">
        <v>87</v>
      </c>
      <c r="B103" s="116"/>
      <c r="C103" s="117"/>
      <c r="D103" s="118" t="s">
        <v>110</v>
      </c>
      <c r="E103" s="118"/>
      <c r="F103" s="118"/>
      <c r="G103" s="118"/>
      <c r="H103" s="118"/>
      <c r="I103" s="119"/>
      <c r="J103" s="118" t="s">
        <v>111</v>
      </c>
      <c r="K103" s="118"/>
      <c r="L103" s="118"/>
      <c r="M103" s="118"/>
      <c r="N103" s="118"/>
      <c r="O103" s="118"/>
      <c r="P103" s="118"/>
      <c r="Q103" s="118"/>
      <c r="R103" s="118"/>
      <c r="S103" s="118"/>
      <c r="T103" s="118"/>
      <c r="U103" s="118"/>
      <c r="V103" s="118"/>
      <c r="W103" s="118"/>
      <c r="X103" s="118"/>
      <c r="Y103" s="118"/>
      <c r="Z103" s="118"/>
      <c r="AA103" s="118"/>
      <c r="AB103" s="118"/>
      <c r="AC103" s="118"/>
      <c r="AD103" s="118"/>
      <c r="AE103" s="118"/>
      <c r="AF103" s="118"/>
      <c r="AG103" s="121">
        <f>'A.6 - VON'!J30</f>
        <v>0</v>
      </c>
      <c r="AH103" s="119"/>
      <c r="AI103" s="119"/>
      <c r="AJ103" s="119"/>
      <c r="AK103" s="119"/>
      <c r="AL103" s="119"/>
      <c r="AM103" s="119"/>
      <c r="AN103" s="121">
        <f>SUM(AG103,AT103)</f>
        <v>0</v>
      </c>
      <c r="AO103" s="119"/>
      <c r="AP103" s="119"/>
      <c r="AQ103" s="122" t="s">
        <v>83</v>
      </c>
      <c r="AR103" s="123"/>
      <c r="AS103" s="139">
        <v>0</v>
      </c>
      <c r="AT103" s="140">
        <f>ROUND(SUM(AV103:AW103),2)</f>
        <v>0</v>
      </c>
      <c r="AU103" s="141">
        <f>'A.6 - VON'!P116</f>
        <v>0</v>
      </c>
      <c r="AV103" s="140">
        <f>'A.6 - VON'!J33</f>
        <v>0</v>
      </c>
      <c r="AW103" s="140">
        <f>'A.6 - VON'!J34</f>
        <v>0</v>
      </c>
      <c r="AX103" s="140">
        <f>'A.6 - VON'!J35</f>
        <v>0</v>
      </c>
      <c r="AY103" s="140">
        <f>'A.6 - VON'!J36</f>
        <v>0</v>
      </c>
      <c r="AZ103" s="140">
        <f>'A.6 - VON'!F33</f>
        <v>0</v>
      </c>
      <c r="BA103" s="140">
        <f>'A.6 - VON'!F34</f>
        <v>0</v>
      </c>
      <c r="BB103" s="140">
        <f>'A.6 - VON'!F35</f>
        <v>0</v>
      </c>
      <c r="BC103" s="140">
        <f>'A.6 - VON'!F36</f>
        <v>0</v>
      </c>
      <c r="BD103" s="142">
        <f>'A.6 - VON'!F37</f>
        <v>0</v>
      </c>
      <c r="BE103" s="7"/>
      <c r="BT103" s="128" t="s">
        <v>84</v>
      </c>
      <c r="BV103" s="128" t="s">
        <v>79</v>
      </c>
      <c r="BW103" s="128" t="s">
        <v>112</v>
      </c>
      <c r="BX103" s="128" t="s">
        <v>5</v>
      </c>
      <c r="CL103" s="128" t="s">
        <v>1</v>
      </c>
      <c r="CM103" s="128" t="s">
        <v>86</v>
      </c>
    </row>
    <row r="104" s="2" customFormat="1" ht="30" customHeight="1">
      <c r="A104" s="35"/>
      <c r="B104" s="36"/>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c r="AN104" s="37"/>
      <c r="AO104" s="37"/>
      <c r="AP104" s="37"/>
      <c r="AQ104" s="37"/>
      <c r="AR104" s="41"/>
      <c r="AS104" s="35"/>
      <c r="AT104" s="35"/>
      <c r="AU104" s="35"/>
      <c r="AV104" s="35"/>
      <c r="AW104" s="35"/>
      <c r="AX104" s="35"/>
      <c r="AY104" s="35"/>
      <c r="AZ104" s="35"/>
      <c r="BA104" s="35"/>
      <c r="BB104" s="35"/>
      <c r="BC104" s="35"/>
      <c r="BD104" s="35"/>
      <c r="BE104" s="35"/>
    </row>
    <row r="105" s="2" customFormat="1" ht="6.96" customHeight="1">
      <c r="A105" s="35"/>
      <c r="B105" s="63"/>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c r="AM105" s="64"/>
      <c r="AN105" s="64"/>
      <c r="AO105" s="64"/>
      <c r="AP105" s="64"/>
      <c r="AQ105" s="64"/>
      <c r="AR105" s="41"/>
      <c r="AS105" s="35"/>
      <c r="AT105" s="35"/>
      <c r="AU105" s="35"/>
      <c r="AV105" s="35"/>
      <c r="AW105" s="35"/>
      <c r="AX105" s="35"/>
      <c r="AY105" s="35"/>
      <c r="AZ105" s="35"/>
      <c r="BA105" s="35"/>
      <c r="BB105" s="35"/>
      <c r="BC105" s="35"/>
      <c r="BD105" s="35"/>
      <c r="BE105" s="35"/>
    </row>
  </sheetData>
  <sheetProtection sheet="1" formatColumns="0" formatRows="0" objects="1" scenarios="1" spinCount="100000" saltValue="aIvqYRBYGPRudGLWdT2adWoSA1Bdrt4CjCeCq+3kRPcnthUqGK5gb/BHpIUuVEtJbqVwMVPZMXj52Q3Pva+J8A==" hashValue="V9xuWDTYF1TQJBOQY0wpdbphI8f8M8nK9mK9pOPUZqc12Pj55BV7Ytxn7WWdWH2VtiexRNKzvXtPerpfN709bQ==" algorithmName="SHA-512" password="CC35"/>
  <mergeCells count="74">
    <mergeCell ref="L85:AJ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D99:H99"/>
    <mergeCell ref="J99:AF99"/>
    <mergeCell ref="AN100:AP100"/>
    <mergeCell ref="AG100:AM100"/>
    <mergeCell ref="D100:H100"/>
    <mergeCell ref="J100:AF100"/>
    <mergeCell ref="AN101:AP101"/>
    <mergeCell ref="AG101:AM101"/>
    <mergeCell ref="D101:H101"/>
    <mergeCell ref="J101:AF101"/>
    <mergeCell ref="AN102:AP102"/>
    <mergeCell ref="AG102:AM102"/>
    <mergeCell ref="D102:H102"/>
    <mergeCell ref="J102:AF102"/>
    <mergeCell ref="AN103:AP103"/>
    <mergeCell ref="AG103:AM103"/>
    <mergeCell ref="D103:H103"/>
    <mergeCell ref="J103:AF103"/>
    <mergeCell ref="AG94:AM94"/>
    <mergeCell ref="AN94:AP94"/>
    <mergeCell ref="BE5:BE34"/>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A.1.1 - Úprava GPK v úsek...'!C2" display="/"/>
    <hyperlink ref="A97" location="'A.1.2 - Úprava GPK v úsek...'!C2" display="/"/>
    <hyperlink ref="A98" location="'A.1.3 - Úprava GPK v úsek...'!C2" display="/"/>
    <hyperlink ref="A99" location="'A.2 - Práce na přejezdech'!C2" display="/"/>
    <hyperlink ref="A100" location="'A.3 - Odstranění závad u PHS'!C2" display="/"/>
    <hyperlink ref="A101" location="'A.4 - Práce SSZT a SEE'!C2" display="/"/>
    <hyperlink ref="A102" location="'A.5 - Přepravy'!C2" display="/"/>
    <hyperlink ref="A103" location="'A.6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91</v>
      </c>
    </row>
    <row r="3" hidden="1" s="1" customFormat="1" ht="6.96" customHeight="1">
      <c r="B3" s="143"/>
      <c r="C3" s="144"/>
      <c r="D3" s="144"/>
      <c r="E3" s="144"/>
      <c r="F3" s="144"/>
      <c r="G3" s="144"/>
      <c r="H3" s="144"/>
      <c r="I3" s="144"/>
      <c r="J3" s="144"/>
      <c r="K3" s="144"/>
      <c r="L3" s="17"/>
      <c r="AT3" s="14" t="s">
        <v>86</v>
      </c>
    </row>
    <row r="4" hidden="1" s="1" customFormat="1" ht="24.96" customHeight="1">
      <c r="B4" s="17"/>
      <c r="D4" s="145" t="s">
        <v>113</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GPK v úseku M. Lázně Lipová</v>
      </c>
      <c r="F7" s="147"/>
      <c r="G7" s="147"/>
      <c r="H7" s="147"/>
      <c r="L7" s="17"/>
    </row>
    <row r="8" hidden="1" s="1" customFormat="1" ht="12" customHeight="1">
      <c r="B8" s="17"/>
      <c r="D8" s="147" t="s">
        <v>114</v>
      </c>
      <c r="L8" s="17"/>
    </row>
    <row r="9" hidden="1" s="2" customFormat="1" ht="16.5" customHeight="1">
      <c r="A9" s="35"/>
      <c r="B9" s="41"/>
      <c r="C9" s="35"/>
      <c r="D9" s="35"/>
      <c r="E9" s="148" t="s">
        <v>115</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116</v>
      </c>
      <c r="E10" s="35"/>
      <c r="F10" s="35"/>
      <c r="G10" s="35"/>
      <c r="H10" s="35"/>
      <c r="I10" s="35"/>
      <c r="J10" s="35"/>
      <c r="K10" s="35"/>
      <c r="L10" s="60"/>
      <c r="S10" s="35"/>
      <c r="T10" s="35"/>
      <c r="U10" s="35"/>
      <c r="V10" s="35"/>
      <c r="W10" s="35"/>
      <c r="X10" s="35"/>
      <c r="Y10" s="35"/>
      <c r="Z10" s="35"/>
      <c r="AA10" s="35"/>
      <c r="AB10" s="35"/>
      <c r="AC10" s="35"/>
      <c r="AD10" s="35"/>
      <c r="AE10" s="35"/>
    </row>
    <row r="11" hidden="1" s="2" customFormat="1" ht="30" customHeight="1">
      <c r="A11" s="35"/>
      <c r="B11" s="41"/>
      <c r="C11" s="35"/>
      <c r="D11" s="35"/>
      <c r="E11" s="149" t="s">
        <v>117</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20. 9. 2022</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26</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27</v>
      </c>
      <c r="F17" s="35"/>
      <c r="G17" s="35"/>
      <c r="H17" s="35"/>
      <c r="I17" s="147" t="s">
        <v>28</v>
      </c>
      <c r="J17" s="138" t="s">
        <v>29</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30</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28</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32</v>
      </c>
      <c r="E22" s="35"/>
      <c r="F22" s="35"/>
      <c r="G22" s="35"/>
      <c r="H22" s="35"/>
      <c r="I22" s="147" t="s">
        <v>25</v>
      </c>
      <c r="J22" s="138" t="s">
        <v>1</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
        <v>21</v>
      </c>
      <c r="F23" s="35"/>
      <c r="G23" s="35"/>
      <c r="H23" s="35"/>
      <c r="I23" s="147" t="s">
        <v>28</v>
      </c>
      <c r="J23" s="138" t="s">
        <v>1</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34</v>
      </c>
      <c r="E25" s="35"/>
      <c r="F25" s="35"/>
      <c r="G25" s="35"/>
      <c r="H25" s="35"/>
      <c r="I25" s="147" t="s">
        <v>25</v>
      </c>
      <c r="J25" s="138" t="s">
        <v>1</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
        <v>35</v>
      </c>
      <c r="F26" s="35"/>
      <c r="G26" s="35"/>
      <c r="H26" s="35"/>
      <c r="I26" s="147" t="s">
        <v>28</v>
      </c>
      <c r="J26" s="138" t="s">
        <v>1</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36</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37</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39</v>
      </c>
      <c r="G34" s="35"/>
      <c r="H34" s="35"/>
      <c r="I34" s="158" t="s">
        <v>38</v>
      </c>
      <c r="J34" s="158" t="s">
        <v>40</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41</v>
      </c>
      <c r="E35" s="147" t="s">
        <v>42</v>
      </c>
      <c r="F35" s="160">
        <f>ROUND((SUM(BE120:BE148)),  2)</f>
        <v>0</v>
      </c>
      <c r="G35" s="35"/>
      <c r="H35" s="35"/>
      <c r="I35" s="161">
        <v>0.20999999999999999</v>
      </c>
      <c r="J35" s="160">
        <f>ROUND(((SUM(BE120:BE148))*I35),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43</v>
      </c>
      <c r="F36" s="160">
        <f>ROUND((SUM(BF120:BF148)),  2)</f>
        <v>0</v>
      </c>
      <c r="G36" s="35"/>
      <c r="H36" s="35"/>
      <c r="I36" s="161">
        <v>0.14999999999999999</v>
      </c>
      <c r="J36" s="160">
        <f>ROUND(((SUM(BF120:BF148))*I36),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44</v>
      </c>
      <c r="F37" s="160">
        <f>ROUND((SUM(BG120:BG148)),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45</v>
      </c>
      <c r="F38" s="160">
        <f>ROUND((SUM(BH120:BH148)),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46</v>
      </c>
      <c r="F39" s="160">
        <f>ROUND((SUM(BI120:BI148)),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47</v>
      </c>
      <c r="E41" s="164"/>
      <c r="F41" s="164"/>
      <c r="G41" s="165" t="s">
        <v>48</v>
      </c>
      <c r="H41" s="166" t="s">
        <v>49</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50</v>
      </c>
      <c r="E50" s="170"/>
      <c r="F50" s="170"/>
      <c r="G50" s="169" t="s">
        <v>51</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52</v>
      </c>
      <c r="E61" s="172"/>
      <c r="F61" s="173" t="s">
        <v>53</v>
      </c>
      <c r="G61" s="171" t="s">
        <v>52</v>
      </c>
      <c r="H61" s="172"/>
      <c r="I61" s="172"/>
      <c r="J61" s="174" t="s">
        <v>53</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54</v>
      </c>
      <c r="E65" s="175"/>
      <c r="F65" s="175"/>
      <c r="G65" s="169" t="s">
        <v>55</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52</v>
      </c>
      <c r="E76" s="172"/>
      <c r="F76" s="173" t="s">
        <v>53</v>
      </c>
      <c r="G76" s="171" t="s">
        <v>52</v>
      </c>
      <c r="H76" s="172"/>
      <c r="I76" s="172"/>
      <c r="J76" s="174" t="s">
        <v>53</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118</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GPK v úseku M. Lázně Lipová</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114</v>
      </c>
      <c r="D86" s="19"/>
      <c r="E86" s="19"/>
      <c r="F86" s="19"/>
      <c r="G86" s="19"/>
      <c r="H86" s="19"/>
      <c r="I86" s="19"/>
      <c r="J86" s="19"/>
      <c r="K86" s="19"/>
      <c r="L86" s="17"/>
    </row>
    <row r="87" hidden="1" s="2" customFormat="1" ht="16.5" customHeight="1">
      <c r="A87" s="35"/>
      <c r="B87" s="36"/>
      <c r="C87" s="37"/>
      <c r="D87" s="37"/>
      <c r="E87" s="180" t="s">
        <v>115</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116</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30" customHeight="1">
      <c r="A89" s="35"/>
      <c r="B89" s="36"/>
      <c r="C89" s="37"/>
      <c r="D89" s="37"/>
      <c r="E89" s="73" t="str">
        <f>E11</f>
        <v>A.1.1 - Úprava GPK v úseku ŽST Mariánské Lázně-Lázně Kynžvart mimo(km 424,340 - 431,639)</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 xml:space="preserve"> </v>
      </c>
      <c r="G91" s="37"/>
      <c r="H91" s="37"/>
      <c r="I91" s="29" t="s">
        <v>22</v>
      </c>
      <c r="J91" s="76" t="str">
        <f>IF(J14="","",J14)</f>
        <v>20. 9. 2022</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železnic,s.o.;OŘ ÚNL-ST Karlovy Vary</v>
      </c>
      <c r="G93" s="37"/>
      <c r="H93" s="37"/>
      <c r="I93" s="29" t="s">
        <v>32</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30</v>
      </c>
      <c r="D94" s="37"/>
      <c r="E94" s="37"/>
      <c r="F94" s="24" t="str">
        <f>IF(E20="","",E20)</f>
        <v>Vyplň údaj</v>
      </c>
      <c r="G94" s="37"/>
      <c r="H94" s="37"/>
      <c r="I94" s="29" t="s">
        <v>34</v>
      </c>
      <c r="J94" s="33" t="str">
        <f>E26</f>
        <v>Pavlína Liprtová</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119</v>
      </c>
      <c r="D96" s="182"/>
      <c r="E96" s="182"/>
      <c r="F96" s="182"/>
      <c r="G96" s="182"/>
      <c r="H96" s="182"/>
      <c r="I96" s="182"/>
      <c r="J96" s="183" t="s">
        <v>120</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121</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122</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123</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GPK v úseku M. Lázně Lipová</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114</v>
      </c>
      <c r="D109" s="19"/>
      <c r="E109" s="19"/>
      <c r="F109" s="19"/>
      <c r="G109" s="19"/>
      <c r="H109" s="19"/>
      <c r="I109" s="19"/>
      <c r="J109" s="19"/>
      <c r="K109" s="19"/>
      <c r="L109" s="17"/>
    </row>
    <row r="110" s="2" customFormat="1" ht="16.5" customHeight="1">
      <c r="A110" s="35"/>
      <c r="B110" s="36"/>
      <c r="C110" s="37"/>
      <c r="D110" s="37"/>
      <c r="E110" s="180" t="s">
        <v>115</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116</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30" customHeight="1">
      <c r="A112" s="35"/>
      <c r="B112" s="36"/>
      <c r="C112" s="37"/>
      <c r="D112" s="37"/>
      <c r="E112" s="73" t="str">
        <f>E11</f>
        <v>A.1.1 - Úprava GPK v úseku ŽST Mariánské Lázně-Lázně Kynžvart mimo(km 424,340 - 431,639)</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 xml:space="preserve"> </v>
      </c>
      <c r="G114" s="37"/>
      <c r="H114" s="37"/>
      <c r="I114" s="29" t="s">
        <v>22</v>
      </c>
      <c r="J114" s="76" t="str">
        <f>IF(J14="","",J14)</f>
        <v>20. 9. 2022</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železnic,s.o.;OŘ ÚNL-ST Karlovy Vary</v>
      </c>
      <c r="G116" s="37"/>
      <c r="H116" s="37"/>
      <c r="I116" s="29" t="s">
        <v>32</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30</v>
      </c>
      <c r="D117" s="37"/>
      <c r="E117" s="37"/>
      <c r="F117" s="24" t="str">
        <f>IF(E20="","",E20)</f>
        <v>Vyplň údaj</v>
      </c>
      <c r="G117" s="37"/>
      <c r="H117" s="37"/>
      <c r="I117" s="29" t="s">
        <v>34</v>
      </c>
      <c r="J117" s="33" t="str">
        <f>E26</f>
        <v>Pavlína Liprtová</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124</v>
      </c>
      <c r="D119" s="188" t="s">
        <v>62</v>
      </c>
      <c r="E119" s="188" t="s">
        <v>58</v>
      </c>
      <c r="F119" s="188" t="s">
        <v>59</v>
      </c>
      <c r="G119" s="188" t="s">
        <v>125</v>
      </c>
      <c r="H119" s="188" t="s">
        <v>126</v>
      </c>
      <c r="I119" s="188" t="s">
        <v>127</v>
      </c>
      <c r="J119" s="188" t="s">
        <v>120</v>
      </c>
      <c r="K119" s="189" t="s">
        <v>128</v>
      </c>
      <c r="L119" s="190"/>
      <c r="M119" s="97" t="s">
        <v>1</v>
      </c>
      <c r="N119" s="98" t="s">
        <v>41</v>
      </c>
      <c r="O119" s="98" t="s">
        <v>129</v>
      </c>
      <c r="P119" s="98" t="s">
        <v>130</v>
      </c>
      <c r="Q119" s="98" t="s">
        <v>131</v>
      </c>
      <c r="R119" s="98" t="s">
        <v>132</v>
      </c>
      <c r="S119" s="98" t="s">
        <v>133</v>
      </c>
      <c r="T119" s="99" t="s">
        <v>134</v>
      </c>
      <c r="U119" s="185"/>
      <c r="V119" s="185"/>
      <c r="W119" s="185"/>
      <c r="X119" s="185"/>
      <c r="Y119" s="185"/>
      <c r="Z119" s="185"/>
      <c r="AA119" s="185"/>
      <c r="AB119" s="185"/>
      <c r="AC119" s="185"/>
      <c r="AD119" s="185"/>
      <c r="AE119" s="185"/>
    </row>
    <row r="120" s="2" customFormat="1" ht="22.8" customHeight="1">
      <c r="A120" s="35"/>
      <c r="B120" s="36"/>
      <c r="C120" s="104" t="s">
        <v>135</v>
      </c>
      <c r="D120" s="37"/>
      <c r="E120" s="37"/>
      <c r="F120" s="37"/>
      <c r="G120" s="37"/>
      <c r="H120" s="37"/>
      <c r="I120" s="37"/>
      <c r="J120" s="191">
        <f>BK120</f>
        <v>0</v>
      </c>
      <c r="K120" s="37"/>
      <c r="L120" s="41"/>
      <c r="M120" s="100"/>
      <c r="N120" s="192"/>
      <c r="O120" s="101"/>
      <c r="P120" s="193">
        <f>SUM(P121:P148)</f>
        <v>0</v>
      </c>
      <c r="Q120" s="101"/>
      <c r="R120" s="193">
        <f>SUM(R121:R148)</f>
        <v>3117.2049999999999</v>
      </c>
      <c r="S120" s="101"/>
      <c r="T120" s="194">
        <f>SUM(T121:T148)</f>
        <v>0</v>
      </c>
      <c r="U120" s="35"/>
      <c r="V120" s="35"/>
      <c r="W120" s="35"/>
      <c r="X120" s="35"/>
      <c r="Y120" s="35"/>
      <c r="Z120" s="35"/>
      <c r="AA120" s="35"/>
      <c r="AB120" s="35"/>
      <c r="AC120" s="35"/>
      <c r="AD120" s="35"/>
      <c r="AE120" s="35"/>
      <c r="AT120" s="14" t="s">
        <v>76</v>
      </c>
      <c r="AU120" s="14" t="s">
        <v>122</v>
      </c>
      <c r="BK120" s="195">
        <f>SUM(BK121:BK148)</f>
        <v>0</v>
      </c>
    </row>
    <row r="121" s="2" customFormat="1" ht="16.5" customHeight="1">
      <c r="A121" s="35"/>
      <c r="B121" s="36"/>
      <c r="C121" s="196" t="s">
        <v>84</v>
      </c>
      <c r="D121" s="196" t="s">
        <v>136</v>
      </c>
      <c r="E121" s="197" t="s">
        <v>137</v>
      </c>
      <c r="F121" s="198" t="s">
        <v>138</v>
      </c>
      <c r="G121" s="199" t="s">
        <v>139</v>
      </c>
      <c r="H121" s="200">
        <v>1503.6500000000001</v>
      </c>
      <c r="I121" s="201"/>
      <c r="J121" s="202">
        <f>ROUND(I121*H121,2)</f>
        <v>0</v>
      </c>
      <c r="K121" s="198" t="s">
        <v>140</v>
      </c>
      <c r="L121" s="41"/>
      <c r="M121" s="203" t="s">
        <v>1</v>
      </c>
      <c r="N121" s="204" t="s">
        <v>42</v>
      </c>
      <c r="O121" s="88"/>
      <c r="P121" s="205">
        <f>O121*H121</f>
        <v>0</v>
      </c>
      <c r="Q121" s="205">
        <v>0</v>
      </c>
      <c r="R121" s="205">
        <f>Q121*H121</f>
        <v>0</v>
      </c>
      <c r="S121" s="205">
        <v>0</v>
      </c>
      <c r="T121" s="206">
        <f>S121*H121</f>
        <v>0</v>
      </c>
      <c r="U121" s="35"/>
      <c r="V121" s="35"/>
      <c r="W121" s="35"/>
      <c r="X121" s="35"/>
      <c r="Y121" s="35"/>
      <c r="Z121" s="35"/>
      <c r="AA121" s="35"/>
      <c r="AB121" s="35"/>
      <c r="AC121" s="35"/>
      <c r="AD121" s="35"/>
      <c r="AE121" s="35"/>
      <c r="AR121" s="207" t="s">
        <v>141</v>
      </c>
      <c r="AT121" s="207" t="s">
        <v>136</v>
      </c>
      <c r="AU121" s="207" t="s">
        <v>77</v>
      </c>
      <c r="AY121" s="14" t="s">
        <v>142</v>
      </c>
      <c r="BE121" s="208">
        <f>IF(N121="základní",J121,0)</f>
        <v>0</v>
      </c>
      <c r="BF121" s="208">
        <f>IF(N121="snížená",J121,0)</f>
        <v>0</v>
      </c>
      <c r="BG121" s="208">
        <f>IF(N121="zákl. přenesená",J121,0)</f>
        <v>0</v>
      </c>
      <c r="BH121" s="208">
        <f>IF(N121="sníž. přenesená",J121,0)</f>
        <v>0</v>
      </c>
      <c r="BI121" s="208">
        <f>IF(N121="nulová",J121,0)</f>
        <v>0</v>
      </c>
      <c r="BJ121" s="14" t="s">
        <v>84</v>
      </c>
      <c r="BK121" s="208">
        <f>ROUND(I121*H121,2)</f>
        <v>0</v>
      </c>
      <c r="BL121" s="14" t="s">
        <v>141</v>
      </c>
      <c r="BM121" s="207" t="s">
        <v>143</v>
      </c>
    </row>
    <row r="122" s="2" customFormat="1" ht="21.75" customHeight="1">
      <c r="A122" s="35"/>
      <c r="B122" s="36"/>
      <c r="C122" s="196" t="s">
        <v>86</v>
      </c>
      <c r="D122" s="196" t="s">
        <v>136</v>
      </c>
      <c r="E122" s="197" t="s">
        <v>144</v>
      </c>
      <c r="F122" s="198" t="s">
        <v>145</v>
      </c>
      <c r="G122" s="199" t="s">
        <v>139</v>
      </c>
      <c r="H122" s="200">
        <v>330</v>
      </c>
      <c r="I122" s="201"/>
      <c r="J122" s="202">
        <f>ROUND(I122*H122,2)</f>
        <v>0</v>
      </c>
      <c r="K122" s="198" t="s">
        <v>140</v>
      </c>
      <c r="L122" s="41"/>
      <c r="M122" s="203" t="s">
        <v>1</v>
      </c>
      <c r="N122" s="204" t="s">
        <v>42</v>
      </c>
      <c r="O122" s="88"/>
      <c r="P122" s="205">
        <f>O122*H122</f>
        <v>0</v>
      </c>
      <c r="Q122" s="205">
        <v>0</v>
      </c>
      <c r="R122" s="205">
        <f>Q122*H122</f>
        <v>0</v>
      </c>
      <c r="S122" s="205">
        <v>0</v>
      </c>
      <c r="T122" s="206">
        <f>S122*H122</f>
        <v>0</v>
      </c>
      <c r="U122" s="35"/>
      <c r="V122" s="35"/>
      <c r="W122" s="35"/>
      <c r="X122" s="35"/>
      <c r="Y122" s="35"/>
      <c r="Z122" s="35"/>
      <c r="AA122" s="35"/>
      <c r="AB122" s="35"/>
      <c r="AC122" s="35"/>
      <c r="AD122" s="35"/>
      <c r="AE122" s="35"/>
      <c r="AR122" s="207" t="s">
        <v>141</v>
      </c>
      <c r="AT122" s="207" t="s">
        <v>136</v>
      </c>
      <c r="AU122" s="207" t="s">
        <v>77</v>
      </c>
      <c r="AY122" s="14" t="s">
        <v>142</v>
      </c>
      <c r="BE122" s="208">
        <f>IF(N122="základní",J122,0)</f>
        <v>0</v>
      </c>
      <c r="BF122" s="208">
        <f>IF(N122="snížená",J122,0)</f>
        <v>0</v>
      </c>
      <c r="BG122" s="208">
        <f>IF(N122="zákl. přenesená",J122,0)</f>
        <v>0</v>
      </c>
      <c r="BH122" s="208">
        <f>IF(N122="sníž. přenesená",J122,0)</f>
        <v>0</v>
      </c>
      <c r="BI122" s="208">
        <f>IF(N122="nulová",J122,0)</f>
        <v>0</v>
      </c>
      <c r="BJ122" s="14" t="s">
        <v>84</v>
      </c>
      <c r="BK122" s="208">
        <f>ROUND(I122*H122,2)</f>
        <v>0</v>
      </c>
      <c r="BL122" s="14" t="s">
        <v>141</v>
      </c>
      <c r="BM122" s="207" t="s">
        <v>146</v>
      </c>
    </row>
    <row r="123" s="2" customFormat="1" ht="24.15" customHeight="1">
      <c r="A123" s="35"/>
      <c r="B123" s="36"/>
      <c r="C123" s="196" t="s">
        <v>147</v>
      </c>
      <c r="D123" s="196" t="s">
        <v>136</v>
      </c>
      <c r="E123" s="197" t="s">
        <v>148</v>
      </c>
      <c r="F123" s="198" t="s">
        <v>149</v>
      </c>
      <c r="G123" s="199" t="s">
        <v>150</v>
      </c>
      <c r="H123" s="200">
        <v>6</v>
      </c>
      <c r="I123" s="201"/>
      <c r="J123" s="202">
        <f>ROUND(I123*H123,2)</f>
        <v>0</v>
      </c>
      <c r="K123" s="198" t="s">
        <v>140</v>
      </c>
      <c r="L123" s="41"/>
      <c r="M123" s="203" t="s">
        <v>1</v>
      </c>
      <c r="N123" s="204" t="s">
        <v>42</v>
      </c>
      <c r="O123" s="88"/>
      <c r="P123" s="205">
        <f>O123*H123</f>
        <v>0</v>
      </c>
      <c r="Q123" s="205">
        <v>0</v>
      </c>
      <c r="R123" s="205">
        <f>Q123*H123</f>
        <v>0</v>
      </c>
      <c r="S123" s="205">
        <v>0</v>
      </c>
      <c r="T123" s="206">
        <f>S123*H123</f>
        <v>0</v>
      </c>
      <c r="U123" s="35"/>
      <c r="V123" s="35"/>
      <c r="W123" s="35"/>
      <c r="X123" s="35"/>
      <c r="Y123" s="35"/>
      <c r="Z123" s="35"/>
      <c r="AA123" s="35"/>
      <c r="AB123" s="35"/>
      <c r="AC123" s="35"/>
      <c r="AD123" s="35"/>
      <c r="AE123" s="35"/>
      <c r="AR123" s="207" t="s">
        <v>141</v>
      </c>
      <c r="AT123" s="207" t="s">
        <v>136</v>
      </c>
      <c r="AU123" s="207" t="s">
        <v>77</v>
      </c>
      <c r="AY123" s="14" t="s">
        <v>142</v>
      </c>
      <c r="BE123" s="208">
        <f>IF(N123="základní",J123,0)</f>
        <v>0</v>
      </c>
      <c r="BF123" s="208">
        <f>IF(N123="snížená",J123,0)</f>
        <v>0</v>
      </c>
      <c r="BG123" s="208">
        <f>IF(N123="zákl. přenesená",J123,0)</f>
        <v>0</v>
      </c>
      <c r="BH123" s="208">
        <f>IF(N123="sníž. přenesená",J123,0)</f>
        <v>0</v>
      </c>
      <c r="BI123" s="208">
        <f>IF(N123="nulová",J123,0)</f>
        <v>0</v>
      </c>
      <c r="BJ123" s="14" t="s">
        <v>84</v>
      </c>
      <c r="BK123" s="208">
        <f>ROUND(I123*H123,2)</f>
        <v>0</v>
      </c>
      <c r="BL123" s="14" t="s">
        <v>141</v>
      </c>
      <c r="BM123" s="207" t="s">
        <v>151</v>
      </c>
    </row>
    <row r="124" s="2" customFormat="1">
      <c r="A124" s="35"/>
      <c r="B124" s="36"/>
      <c r="C124" s="37"/>
      <c r="D124" s="209" t="s">
        <v>152</v>
      </c>
      <c r="E124" s="37"/>
      <c r="F124" s="210" t="s">
        <v>153</v>
      </c>
      <c r="G124" s="37"/>
      <c r="H124" s="37"/>
      <c r="I124" s="211"/>
      <c r="J124" s="37"/>
      <c r="K124" s="37"/>
      <c r="L124" s="41"/>
      <c r="M124" s="212"/>
      <c r="N124" s="213"/>
      <c r="O124" s="88"/>
      <c r="P124" s="88"/>
      <c r="Q124" s="88"/>
      <c r="R124" s="88"/>
      <c r="S124" s="88"/>
      <c r="T124" s="89"/>
      <c r="U124" s="35"/>
      <c r="V124" s="35"/>
      <c r="W124" s="35"/>
      <c r="X124" s="35"/>
      <c r="Y124" s="35"/>
      <c r="Z124" s="35"/>
      <c r="AA124" s="35"/>
      <c r="AB124" s="35"/>
      <c r="AC124" s="35"/>
      <c r="AD124" s="35"/>
      <c r="AE124" s="35"/>
      <c r="AT124" s="14" t="s">
        <v>152</v>
      </c>
      <c r="AU124" s="14" t="s">
        <v>77</v>
      </c>
    </row>
    <row r="125" s="2" customFormat="1" ht="24.15" customHeight="1">
      <c r="A125" s="35"/>
      <c r="B125" s="36"/>
      <c r="C125" s="196" t="s">
        <v>141</v>
      </c>
      <c r="D125" s="196" t="s">
        <v>136</v>
      </c>
      <c r="E125" s="197" t="s">
        <v>154</v>
      </c>
      <c r="F125" s="198" t="s">
        <v>155</v>
      </c>
      <c r="G125" s="199" t="s">
        <v>156</v>
      </c>
      <c r="H125" s="200">
        <v>10.824</v>
      </c>
      <c r="I125" s="201"/>
      <c r="J125" s="202">
        <f>ROUND(I125*H125,2)</f>
        <v>0</v>
      </c>
      <c r="K125" s="198" t="s">
        <v>140</v>
      </c>
      <c r="L125" s="41"/>
      <c r="M125" s="203" t="s">
        <v>1</v>
      </c>
      <c r="N125" s="204" t="s">
        <v>42</v>
      </c>
      <c r="O125" s="88"/>
      <c r="P125" s="205">
        <f>O125*H125</f>
        <v>0</v>
      </c>
      <c r="Q125" s="205">
        <v>0</v>
      </c>
      <c r="R125" s="205">
        <f>Q125*H125</f>
        <v>0</v>
      </c>
      <c r="S125" s="205">
        <v>0</v>
      </c>
      <c r="T125" s="206">
        <f>S125*H125</f>
        <v>0</v>
      </c>
      <c r="U125" s="35"/>
      <c r="V125" s="35"/>
      <c r="W125" s="35"/>
      <c r="X125" s="35"/>
      <c r="Y125" s="35"/>
      <c r="Z125" s="35"/>
      <c r="AA125" s="35"/>
      <c r="AB125" s="35"/>
      <c r="AC125" s="35"/>
      <c r="AD125" s="35"/>
      <c r="AE125" s="35"/>
      <c r="AR125" s="207" t="s">
        <v>141</v>
      </c>
      <c r="AT125" s="207" t="s">
        <v>136</v>
      </c>
      <c r="AU125" s="207" t="s">
        <v>77</v>
      </c>
      <c r="AY125" s="14" t="s">
        <v>142</v>
      </c>
      <c r="BE125" s="208">
        <f>IF(N125="základní",J125,0)</f>
        <v>0</v>
      </c>
      <c r="BF125" s="208">
        <f>IF(N125="snížená",J125,0)</f>
        <v>0</v>
      </c>
      <c r="BG125" s="208">
        <f>IF(N125="zákl. přenesená",J125,0)</f>
        <v>0</v>
      </c>
      <c r="BH125" s="208">
        <f>IF(N125="sníž. přenesená",J125,0)</f>
        <v>0</v>
      </c>
      <c r="BI125" s="208">
        <f>IF(N125="nulová",J125,0)</f>
        <v>0</v>
      </c>
      <c r="BJ125" s="14" t="s">
        <v>84</v>
      </c>
      <c r="BK125" s="208">
        <f>ROUND(I125*H125,2)</f>
        <v>0</v>
      </c>
      <c r="BL125" s="14" t="s">
        <v>141</v>
      </c>
      <c r="BM125" s="207" t="s">
        <v>157</v>
      </c>
    </row>
    <row r="126" s="2" customFormat="1">
      <c r="A126" s="35"/>
      <c r="B126" s="36"/>
      <c r="C126" s="37"/>
      <c r="D126" s="209" t="s">
        <v>152</v>
      </c>
      <c r="E126" s="37"/>
      <c r="F126" s="210" t="s">
        <v>158</v>
      </c>
      <c r="G126" s="37"/>
      <c r="H126" s="37"/>
      <c r="I126" s="211"/>
      <c r="J126" s="37"/>
      <c r="K126" s="37"/>
      <c r="L126" s="41"/>
      <c r="M126" s="212"/>
      <c r="N126" s="213"/>
      <c r="O126" s="88"/>
      <c r="P126" s="88"/>
      <c r="Q126" s="88"/>
      <c r="R126" s="88"/>
      <c r="S126" s="88"/>
      <c r="T126" s="89"/>
      <c r="U126" s="35"/>
      <c r="V126" s="35"/>
      <c r="W126" s="35"/>
      <c r="X126" s="35"/>
      <c r="Y126" s="35"/>
      <c r="Z126" s="35"/>
      <c r="AA126" s="35"/>
      <c r="AB126" s="35"/>
      <c r="AC126" s="35"/>
      <c r="AD126" s="35"/>
      <c r="AE126" s="35"/>
      <c r="AT126" s="14" t="s">
        <v>152</v>
      </c>
      <c r="AU126" s="14" t="s">
        <v>77</v>
      </c>
    </row>
    <row r="127" s="10" customFormat="1">
      <c r="A127" s="10"/>
      <c r="B127" s="214"/>
      <c r="C127" s="215"/>
      <c r="D127" s="209" t="s">
        <v>159</v>
      </c>
      <c r="E127" s="216" t="s">
        <v>1</v>
      </c>
      <c r="F127" s="217" t="s">
        <v>160</v>
      </c>
      <c r="G127" s="215"/>
      <c r="H127" s="218">
        <v>4.0960000000000001</v>
      </c>
      <c r="I127" s="219"/>
      <c r="J127" s="215"/>
      <c r="K127" s="215"/>
      <c r="L127" s="220"/>
      <c r="M127" s="221"/>
      <c r="N127" s="222"/>
      <c r="O127" s="222"/>
      <c r="P127" s="222"/>
      <c r="Q127" s="222"/>
      <c r="R127" s="222"/>
      <c r="S127" s="222"/>
      <c r="T127" s="223"/>
      <c r="U127" s="10"/>
      <c r="V127" s="10"/>
      <c r="W127" s="10"/>
      <c r="X127" s="10"/>
      <c r="Y127" s="10"/>
      <c r="Z127" s="10"/>
      <c r="AA127" s="10"/>
      <c r="AB127" s="10"/>
      <c r="AC127" s="10"/>
      <c r="AD127" s="10"/>
      <c r="AE127" s="10"/>
      <c r="AT127" s="224" t="s">
        <v>159</v>
      </c>
      <c r="AU127" s="224" t="s">
        <v>77</v>
      </c>
      <c r="AV127" s="10" t="s">
        <v>86</v>
      </c>
      <c r="AW127" s="10" t="s">
        <v>33</v>
      </c>
      <c r="AX127" s="10" t="s">
        <v>77</v>
      </c>
      <c r="AY127" s="224" t="s">
        <v>142</v>
      </c>
    </row>
    <row r="128" s="10" customFormat="1">
      <c r="A128" s="10"/>
      <c r="B128" s="214"/>
      <c r="C128" s="215"/>
      <c r="D128" s="209" t="s">
        <v>159</v>
      </c>
      <c r="E128" s="216" t="s">
        <v>1</v>
      </c>
      <c r="F128" s="217" t="s">
        <v>161</v>
      </c>
      <c r="G128" s="215"/>
      <c r="H128" s="218">
        <v>6.7279999999999998</v>
      </c>
      <c r="I128" s="219"/>
      <c r="J128" s="215"/>
      <c r="K128" s="215"/>
      <c r="L128" s="220"/>
      <c r="M128" s="221"/>
      <c r="N128" s="222"/>
      <c r="O128" s="222"/>
      <c r="P128" s="222"/>
      <c r="Q128" s="222"/>
      <c r="R128" s="222"/>
      <c r="S128" s="222"/>
      <c r="T128" s="223"/>
      <c r="U128" s="10"/>
      <c r="V128" s="10"/>
      <c r="W128" s="10"/>
      <c r="X128" s="10"/>
      <c r="Y128" s="10"/>
      <c r="Z128" s="10"/>
      <c r="AA128" s="10"/>
      <c r="AB128" s="10"/>
      <c r="AC128" s="10"/>
      <c r="AD128" s="10"/>
      <c r="AE128" s="10"/>
      <c r="AT128" s="224" t="s">
        <v>159</v>
      </c>
      <c r="AU128" s="224" t="s">
        <v>77</v>
      </c>
      <c r="AV128" s="10" t="s">
        <v>86</v>
      </c>
      <c r="AW128" s="10" t="s">
        <v>33</v>
      </c>
      <c r="AX128" s="10" t="s">
        <v>77</v>
      </c>
      <c r="AY128" s="224" t="s">
        <v>142</v>
      </c>
    </row>
    <row r="129" s="11" customFormat="1">
      <c r="A129" s="11"/>
      <c r="B129" s="225"/>
      <c r="C129" s="226"/>
      <c r="D129" s="209" t="s">
        <v>159</v>
      </c>
      <c r="E129" s="227" t="s">
        <v>1</v>
      </c>
      <c r="F129" s="228" t="s">
        <v>162</v>
      </c>
      <c r="G129" s="226"/>
      <c r="H129" s="229">
        <v>10.824</v>
      </c>
      <c r="I129" s="230"/>
      <c r="J129" s="226"/>
      <c r="K129" s="226"/>
      <c r="L129" s="231"/>
      <c r="M129" s="232"/>
      <c r="N129" s="233"/>
      <c r="O129" s="233"/>
      <c r="P129" s="233"/>
      <c r="Q129" s="233"/>
      <c r="R129" s="233"/>
      <c r="S129" s="233"/>
      <c r="T129" s="234"/>
      <c r="U129" s="11"/>
      <c r="V129" s="11"/>
      <c r="W129" s="11"/>
      <c r="X129" s="11"/>
      <c r="Y129" s="11"/>
      <c r="Z129" s="11"/>
      <c r="AA129" s="11"/>
      <c r="AB129" s="11"/>
      <c r="AC129" s="11"/>
      <c r="AD129" s="11"/>
      <c r="AE129" s="11"/>
      <c r="AT129" s="235" t="s">
        <v>159</v>
      </c>
      <c r="AU129" s="235" t="s">
        <v>77</v>
      </c>
      <c r="AV129" s="11" t="s">
        <v>141</v>
      </c>
      <c r="AW129" s="11" t="s">
        <v>33</v>
      </c>
      <c r="AX129" s="11" t="s">
        <v>84</v>
      </c>
      <c r="AY129" s="235" t="s">
        <v>142</v>
      </c>
    </row>
    <row r="130" s="2" customFormat="1" ht="24.15" customHeight="1">
      <c r="A130" s="35"/>
      <c r="B130" s="36"/>
      <c r="C130" s="196" t="s">
        <v>163</v>
      </c>
      <c r="D130" s="196" t="s">
        <v>136</v>
      </c>
      <c r="E130" s="197" t="s">
        <v>164</v>
      </c>
      <c r="F130" s="198" t="s">
        <v>165</v>
      </c>
      <c r="G130" s="199" t="s">
        <v>166</v>
      </c>
      <c r="H130" s="200">
        <v>175.18000000000001</v>
      </c>
      <c r="I130" s="201"/>
      <c r="J130" s="202">
        <f>ROUND(I130*H130,2)</f>
        <v>0</v>
      </c>
      <c r="K130" s="198" t="s">
        <v>140</v>
      </c>
      <c r="L130" s="41"/>
      <c r="M130" s="203" t="s">
        <v>1</v>
      </c>
      <c r="N130" s="204" t="s">
        <v>42</v>
      </c>
      <c r="O130" s="88"/>
      <c r="P130" s="205">
        <f>O130*H130</f>
        <v>0</v>
      </c>
      <c r="Q130" s="205">
        <v>0</v>
      </c>
      <c r="R130" s="205">
        <f>Q130*H130</f>
        <v>0</v>
      </c>
      <c r="S130" s="205">
        <v>0</v>
      </c>
      <c r="T130" s="206">
        <f>S130*H130</f>
        <v>0</v>
      </c>
      <c r="U130" s="35"/>
      <c r="V130" s="35"/>
      <c r="W130" s="35"/>
      <c r="X130" s="35"/>
      <c r="Y130" s="35"/>
      <c r="Z130" s="35"/>
      <c r="AA130" s="35"/>
      <c r="AB130" s="35"/>
      <c r="AC130" s="35"/>
      <c r="AD130" s="35"/>
      <c r="AE130" s="35"/>
      <c r="AR130" s="207" t="s">
        <v>141</v>
      </c>
      <c r="AT130" s="207" t="s">
        <v>136</v>
      </c>
      <c r="AU130" s="207" t="s">
        <v>77</v>
      </c>
      <c r="AY130" s="14" t="s">
        <v>142</v>
      </c>
      <c r="BE130" s="208">
        <f>IF(N130="základní",J130,0)</f>
        <v>0</v>
      </c>
      <c r="BF130" s="208">
        <f>IF(N130="snížená",J130,0)</f>
        <v>0</v>
      </c>
      <c r="BG130" s="208">
        <f>IF(N130="zákl. přenesená",J130,0)</f>
        <v>0</v>
      </c>
      <c r="BH130" s="208">
        <f>IF(N130="sníž. přenesená",J130,0)</f>
        <v>0</v>
      </c>
      <c r="BI130" s="208">
        <f>IF(N130="nulová",J130,0)</f>
        <v>0</v>
      </c>
      <c r="BJ130" s="14" t="s">
        <v>84</v>
      </c>
      <c r="BK130" s="208">
        <f>ROUND(I130*H130,2)</f>
        <v>0</v>
      </c>
      <c r="BL130" s="14" t="s">
        <v>141</v>
      </c>
      <c r="BM130" s="207" t="s">
        <v>167</v>
      </c>
    </row>
    <row r="131" s="2" customFormat="1">
      <c r="A131" s="35"/>
      <c r="B131" s="36"/>
      <c r="C131" s="37"/>
      <c r="D131" s="209" t="s">
        <v>152</v>
      </c>
      <c r="E131" s="37"/>
      <c r="F131" s="210" t="s">
        <v>168</v>
      </c>
      <c r="G131" s="37"/>
      <c r="H131" s="37"/>
      <c r="I131" s="211"/>
      <c r="J131" s="37"/>
      <c r="K131" s="37"/>
      <c r="L131" s="41"/>
      <c r="M131" s="212"/>
      <c r="N131" s="213"/>
      <c r="O131" s="88"/>
      <c r="P131" s="88"/>
      <c r="Q131" s="88"/>
      <c r="R131" s="88"/>
      <c r="S131" s="88"/>
      <c r="T131" s="89"/>
      <c r="U131" s="35"/>
      <c r="V131" s="35"/>
      <c r="W131" s="35"/>
      <c r="X131" s="35"/>
      <c r="Y131" s="35"/>
      <c r="Z131" s="35"/>
      <c r="AA131" s="35"/>
      <c r="AB131" s="35"/>
      <c r="AC131" s="35"/>
      <c r="AD131" s="35"/>
      <c r="AE131" s="35"/>
      <c r="AT131" s="14" t="s">
        <v>152</v>
      </c>
      <c r="AU131" s="14" t="s">
        <v>77</v>
      </c>
    </row>
    <row r="132" s="2" customFormat="1" ht="24.15" customHeight="1">
      <c r="A132" s="35"/>
      <c r="B132" s="36"/>
      <c r="C132" s="196" t="s">
        <v>169</v>
      </c>
      <c r="D132" s="196" t="s">
        <v>136</v>
      </c>
      <c r="E132" s="197" t="s">
        <v>170</v>
      </c>
      <c r="F132" s="198" t="s">
        <v>171</v>
      </c>
      <c r="G132" s="199" t="s">
        <v>166</v>
      </c>
      <c r="H132" s="200">
        <v>972</v>
      </c>
      <c r="I132" s="201"/>
      <c r="J132" s="202">
        <f>ROUND(I132*H132,2)</f>
        <v>0</v>
      </c>
      <c r="K132" s="198" t="s">
        <v>140</v>
      </c>
      <c r="L132" s="41"/>
      <c r="M132" s="203" t="s">
        <v>1</v>
      </c>
      <c r="N132" s="204" t="s">
        <v>42</v>
      </c>
      <c r="O132" s="88"/>
      <c r="P132" s="205">
        <f>O132*H132</f>
        <v>0</v>
      </c>
      <c r="Q132" s="205">
        <v>0</v>
      </c>
      <c r="R132" s="205">
        <f>Q132*H132</f>
        <v>0</v>
      </c>
      <c r="S132" s="205">
        <v>0</v>
      </c>
      <c r="T132" s="206">
        <f>S132*H132</f>
        <v>0</v>
      </c>
      <c r="U132" s="35"/>
      <c r="V132" s="35"/>
      <c r="W132" s="35"/>
      <c r="X132" s="35"/>
      <c r="Y132" s="35"/>
      <c r="Z132" s="35"/>
      <c r="AA132" s="35"/>
      <c r="AB132" s="35"/>
      <c r="AC132" s="35"/>
      <c r="AD132" s="35"/>
      <c r="AE132" s="35"/>
      <c r="AR132" s="207" t="s">
        <v>141</v>
      </c>
      <c r="AT132" s="207" t="s">
        <v>136</v>
      </c>
      <c r="AU132" s="207" t="s">
        <v>77</v>
      </c>
      <c r="AY132" s="14" t="s">
        <v>142</v>
      </c>
      <c r="BE132" s="208">
        <f>IF(N132="základní",J132,0)</f>
        <v>0</v>
      </c>
      <c r="BF132" s="208">
        <f>IF(N132="snížená",J132,0)</f>
        <v>0</v>
      </c>
      <c r="BG132" s="208">
        <f>IF(N132="zákl. přenesená",J132,0)</f>
        <v>0</v>
      </c>
      <c r="BH132" s="208">
        <f>IF(N132="sníž. přenesená",J132,0)</f>
        <v>0</v>
      </c>
      <c r="BI132" s="208">
        <f>IF(N132="nulová",J132,0)</f>
        <v>0</v>
      </c>
      <c r="BJ132" s="14" t="s">
        <v>84</v>
      </c>
      <c r="BK132" s="208">
        <f>ROUND(I132*H132,2)</f>
        <v>0</v>
      </c>
      <c r="BL132" s="14" t="s">
        <v>141</v>
      </c>
      <c r="BM132" s="207" t="s">
        <v>172</v>
      </c>
    </row>
    <row r="133" s="2" customFormat="1">
      <c r="A133" s="35"/>
      <c r="B133" s="36"/>
      <c r="C133" s="37"/>
      <c r="D133" s="209" t="s">
        <v>152</v>
      </c>
      <c r="E133" s="37"/>
      <c r="F133" s="210" t="s">
        <v>173</v>
      </c>
      <c r="G133" s="37"/>
      <c r="H133" s="37"/>
      <c r="I133" s="211"/>
      <c r="J133" s="37"/>
      <c r="K133" s="37"/>
      <c r="L133" s="41"/>
      <c r="M133" s="212"/>
      <c r="N133" s="213"/>
      <c r="O133" s="88"/>
      <c r="P133" s="88"/>
      <c r="Q133" s="88"/>
      <c r="R133" s="88"/>
      <c r="S133" s="88"/>
      <c r="T133" s="89"/>
      <c r="U133" s="35"/>
      <c r="V133" s="35"/>
      <c r="W133" s="35"/>
      <c r="X133" s="35"/>
      <c r="Y133" s="35"/>
      <c r="Z133" s="35"/>
      <c r="AA133" s="35"/>
      <c r="AB133" s="35"/>
      <c r="AC133" s="35"/>
      <c r="AD133" s="35"/>
      <c r="AE133" s="35"/>
      <c r="AT133" s="14" t="s">
        <v>152</v>
      </c>
      <c r="AU133" s="14" t="s">
        <v>77</v>
      </c>
    </row>
    <row r="134" s="2" customFormat="1" ht="16.5" customHeight="1">
      <c r="A134" s="35"/>
      <c r="B134" s="36"/>
      <c r="C134" s="196" t="s">
        <v>174</v>
      </c>
      <c r="D134" s="196" t="s">
        <v>136</v>
      </c>
      <c r="E134" s="197" t="s">
        <v>175</v>
      </c>
      <c r="F134" s="198" t="s">
        <v>176</v>
      </c>
      <c r="G134" s="199" t="s">
        <v>156</v>
      </c>
      <c r="H134" s="200">
        <v>10.824</v>
      </c>
      <c r="I134" s="201"/>
      <c r="J134" s="202">
        <f>ROUND(I134*H134,2)</f>
        <v>0</v>
      </c>
      <c r="K134" s="198" t="s">
        <v>140</v>
      </c>
      <c r="L134" s="41"/>
      <c r="M134" s="203" t="s">
        <v>1</v>
      </c>
      <c r="N134" s="204" t="s">
        <v>42</v>
      </c>
      <c r="O134" s="88"/>
      <c r="P134" s="205">
        <f>O134*H134</f>
        <v>0</v>
      </c>
      <c r="Q134" s="205">
        <v>0</v>
      </c>
      <c r="R134" s="205">
        <f>Q134*H134</f>
        <v>0</v>
      </c>
      <c r="S134" s="205">
        <v>0</v>
      </c>
      <c r="T134" s="206">
        <f>S134*H134</f>
        <v>0</v>
      </c>
      <c r="U134" s="35"/>
      <c r="V134" s="35"/>
      <c r="W134" s="35"/>
      <c r="X134" s="35"/>
      <c r="Y134" s="35"/>
      <c r="Z134" s="35"/>
      <c r="AA134" s="35"/>
      <c r="AB134" s="35"/>
      <c r="AC134" s="35"/>
      <c r="AD134" s="35"/>
      <c r="AE134" s="35"/>
      <c r="AR134" s="207" t="s">
        <v>141</v>
      </c>
      <c r="AT134" s="207" t="s">
        <v>136</v>
      </c>
      <c r="AU134" s="207" t="s">
        <v>77</v>
      </c>
      <c r="AY134" s="14" t="s">
        <v>142</v>
      </c>
      <c r="BE134" s="208">
        <f>IF(N134="základní",J134,0)</f>
        <v>0</v>
      </c>
      <c r="BF134" s="208">
        <f>IF(N134="snížená",J134,0)</f>
        <v>0</v>
      </c>
      <c r="BG134" s="208">
        <f>IF(N134="zákl. přenesená",J134,0)</f>
        <v>0</v>
      </c>
      <c r="BH134" s="208">
        <f>IF(N134="sníž. přenesená",J134,0)</f>
        <v>0</v>
      </c>
      <c r="BI134" s="208">
        <f>IF(N134="nulová",J134,0)</f>
        <v>0</v>
      </c>
      <c r="BJ134" s="14" t="s">
        <v>84</v>
      </c>
      <c r="BK134" s="208">
        <f>ROUND(I134*H134,2)</f>
        <v>0</v>
      </c>
      <c r="BL134" s="14" t="s">
        <v>141</v>
      </c>
      <c r="BM134" s="207" t="s">
        <v>177</v>
      </c>
    </row>
    <row r="135" s="2" customFormat="1">
      <c r="A135" s="35"/>
      <c r="B135" s="36"/>
      <c r="C135" s="37"/>
      <c r="D135" s="209" t="s">
        <v>152</v>
      </c>
      <c r="E135" s="37"/>
      <c r="F135" s="210" t="s">
        <v>178</v>
      </c>
      <c r="G135" s="37"/>
      <c r="H135" s="37"/>
      <c r="I135" s="211"/>
      <c r="J135" s="37"/>
      <c r="K135" s="37"/>
      <c r="L135" s="41"/>
      <c r="M135" s="212"/>
      <c r="N135" s="213"/>
      <c r="O135" s="88"/>
      <c r="P135" s="88"/>
      <c r="Q135" s="88"/>
      <c r="R135" s="88"/>
      <c r="S135" s="88"/>
      <c r="T135" s="89"/>
      <c r="U135" s="35"/>
      <c r="V135" s="35"/>
      <c r="W135" s="35"/>
      <c r="X135" s="35"/>
      <c r="Y135" s="35"/>
      <c r="Z135" s="35"/>
      <c r="AA135" s="35"/>
      <c r="AB135" s="35"/>
      <c r="AC135" s="35"/>
      <c r="AD135" s="35"/>
      <c r="AE135" s="35"/>
      <c r="AT135" s="14" t="s">
        <v>152</v>
      </c>
      <c r="AU135" s="14" t="s">
        <v>77</v>
      </c>
    </row>
    <row r="136" s="2" customFormat="1" ht="16.5" customHeight="1">
      <c r="A136" s="35"/>
      <c r="B136" s="36"/>
      <c r="C136" s="196" t="s">
        <v>179</v>
      </c>
      <c r="D136" s="196" t="s">
        <v>136</v>
      </c>
      <c r="E136" s="197" t="s">
        <v>180</v>
      </c>
      <c r="F136" s="198" t="s">
        <v>181</v>
      </c>
      <c r="G136" s="199" t="s">
        <v>166</v>
      </c>
      <c r="H136" s="200">
        <v>1147.1800000000001</v>
      </c>
      <c r="I136" s="201"/>
      <c r="J136" s="202">
        <f>ROUND(I136*H136,2)</f>
        <v>0</v>
      </c>
      <c r="K136" s="198" t="s">
        <v>140</v>
      </c>
      <c r="L136" s="41"/>
      <c r="M136" s="203" t="s">
        <v>1</v>
      </c>
      <c r="N136" s="204" t="s">
        <v>42</v>
      </c>
      <c r="O136" s="88"/>
      <c r="P136" s="205">
        <f>O136*H136</f>
        <v>0</v>
      </c>
      <c r="Q136" s="205">
        <v>0</v>
      </c>
      <c r="R136" s="205">
        <f>Q136*H136</f>
        <v>0</v>
      </c>
      <c r="S136" s="205">
        <v>0</v>
      </c>
      <c r="T136" s="206">
        <f>S136*H136</f>
        <v>0</v>
      </c>
      <c r="U136" s="35"/>
      <c r="V136" s="35"/>
      <c r="W136" s="35"/>
      <c r="X136" s="35"/>
      <c r="Y136" s="35"/>
      <c r="Z136" s="35"/>
      <c r="AA136" s="35"/>
      <c r="AB136" s="35"/>
      <c r="AC136" s="35"/>
      <c r="AD136" s="35"/>
      <c r="AE136" s="35"/>
      <c r="AR136" s="207" t="s">
        <v>141</v>
      </c>
      <c r="AT136" s="207" t="s">
        <v>136</v>
      </c>
      <c r="AU136" s="207" t="s">
        <v>77</v>
      </c>
      <c r="AY136" s="14" t="s">
        <v>142</v>
      </c>
      <c r="BE136" s="208">
        <f>IF(N136="základní",J136,0)</f>
        <v>0</v>
      </c>
      <c r="BF136" s="208">
        <f>IF(N136="snížená",J136,0)</f>
        <v>0</v>
      </c>
      <c r="BG136" s="208">
        <f>IF(N136="zákl. přenesená",J136,0)</f>
        <v>0</v>
      </c>
      <c r="BH136" s="208">
        <f>IF(N136="sníž. přenesená",J136,0)</f>
        <v>0</v>
      </c>
      <c r="BI136" s="208">
        <f>IF(N136="nulová",J136,0)</f>
        <v>0</v>
      </c>
      <c r="BJ136" s="14" t="s">
        <v>84</v>
      </c>
      <c r="BK136" s="208">
        <f>ROUND(I136*H136,2)</f>
        <v>0</v>
      </c>
      <c r="BL136" s="14" t="s">
        <v>141</v>
      </c>
      <c r="BM136" s="207" t="s">
        <v>182</v>
      </c>
    </row>
    <row r="137" s="2" customFormat="1">
      <c r="A137" s="35"/>
      <c r="B137" s="36"/>
      <c r="C137" s="37"/>
      <c r="D137" s="209" t="s">
        <v>152</v>
      </c>
      <c r="E137" s="37"/>
      <c r="F137" s="210" t="s">
        <v>183</v>
      </c>
      <c r="G137" s="37"/>
      <c r="H137" s="37"/>
      <c r="I137" s="211"/>
      <c r="J137" s="37"/>
      <c r="K137" s="37"/>
      <c r="L137" s="41"/>
      <c r="M137" s="212"/>
      <c r="N137" s="213"/>
      <c r="O137" s="88"/>
      <c r="P137" s="88"/>
      <c r="Q137" s="88"/>
      <c r="R137" s="88"/>
      <c r="S137" s="88"/>
      <c r="T137" s="89"/>
      <c r="U137" s="35"/>
      <c r="V137" s="35"/>
      <c r="W137" s="35"/>
      <c r="X137" s="35"/>
      <c r="Y137" s="35"/>
      <c r="Z137" s="35"/>
      <c r="AA137" s="35"/>
      <c r="AB137" s="35"/>
      <c r="AC137" s="35"/>
      <c r="AD137" s="35"/>
      <c r="AE137" s="35"/>
      <c r="AT137" s="14" t="s">
        <v>152</v>
      </c>
      <c r="AU137" s="14" t="s">
        <v>77</v>
      </c>
    </row>
    <row r="138" s="10" customFormat="1">
      <c r="A138" s="10"/>
      <c r="B138" s="214"/>
      <c r="C138" s="215"/>
      <c r="D138" s="209" t="s">
        <v>159</v>
      </c>
      <c r="E138" s="216" t="s">
        <v>1</v>
      </c>
      <c r="F138" s="217" t="s">
        <v>184</v>
      </c>
      <c r="G138" s="215"/>
      <c r="H138" s="218">
        <v>1147.1800000000001</v>
      </c>
      <c r="I138" s="219"/>
      <c r="J138" s="215"/>
      <c r="K138" s="215"/>
      <c r="L138" s="220"/>
      <c r="M138" s="221"/>
      <c r="N138" s="222"/>
      <c r="O138" s="222"/>
      <c r="P138" s="222"/>
      <c r="Q138" s="222"/>
      <c r="R138" s="222"/>
      <c r="S138" s="222"/>
      <c r="T138" s="223"/>
      <c r="U138" s="10"/>
      <c r="V138" s="10"/>
      <c r="W138" s="10"/>
      <c r="X138" s="10"/>
      <c r="Y138" s="10"/>
      <c r="Z138" s="10"/>
      <c r="AA138" s="10"/>
      <c r="AB138" s="10"/>
      <c r="AC138" s="10"/>
      <c r="AD138" s="10"/>
      <c r="AE138" s="10"/>
      <c r="AT138" s="224" t="s">
        <v>159</v>
      </c>
      <c r="AU138" s="224" t="s">
        <v>77</v>
      </c>
      <c r="AV138" s="10" t="s">
        <v>86</v>
      </c>
      <c r="AW138" s="10" t="s">
        <v>33</v>
      </c>
      <c r="AX138" s="10" t="s">
        <v>84</v>
      </c>
      <c r="AY138" s="224" t="s">
        <v>142</v>
      </c>
    </row>
    <row r="139" s="2" customFormat="1" ht="24.15" customHeight="1">
      <c r="A139" s="35"/>
      <c r="B139" s="36"/>
      <c r="C139" s="196" t="s">
        <v>185</v>
      </c>
      <c r="D139" s="196" t="s">
        <v>136</v>
      </c>
      <c r="E139" s="197" t="s">
        <v>186</v>
      </c>
      <c r="F139" s="198" t="s">
        <v>187</v>
      </c>
      <c r="G139" s="199" t="s">
        <v>188</v>
      </c>
      <c r="H139" s="200">
        <v>6</v>
      </c>
      <c r="I139" s="201"/>
      <c r="J139" s="202">
        <f>ROUND(I139*H139,2)</f>
        <v>0</v>
      </c>
      <c r="K139" s="198" t="s">
        <v>140</v>
      </c>
      <c r="L139" s="41"/>
      <c r="M139" s="203" t="s">
        <v>1</v>
      </c>
      <c r="N139" s="204" t="s">
        <v>42</v>
      </c>
      <c r="O139" s="88"/>
      <c r="P139" s="205">
        <f>O139*H139</f>
        <v>0</v>
      </c>
      <c r="Q139" s="205">
        <v>0</v>
      </c>
      <c r="R139" s="205">
        <f>Q139*H139</f>
        <v>0</v>
      </c>
      <c r="S139" s="205">
        <v>0</v>
      </c>
      <c r="T139" s="206">
        <f>S139*H139</f>
        <v>0</v>
      </c>
      <c r="U139" s="35"/>
      <c r="V139" s="35"/>
      <c r="W139" s="35"/>
      <c r="X139" s="35"/>
      <c r="Y139" s="35"/>
      <c r="Z139" s="35"/>
      <c r="AA139" s="35"/>
      <c r="AB139" s="35"/>
      <c r="AC139" s="35"/>
      <c r="AD139" s="35"/>
      <c r="AE139" s="35"/>
      <c r="AR139" s="207" t="s">
        <v>141</v>
      </c>
      <c r="AT139" s="207" t="s">
        <v>136</v>
      </c>
      <c r="AU139" s="207" t="s">
        <v>77</v>
      </c>
      <c r="AY139" s="14" t="s">
        <v>142</v>
      </c>
      <c r="BE139" s="208">
        <f>IF(N139="základní",J139,0)</f>
        <v>0</v>
      </c>
      <c r="BF139" s="208">
        <f>IF(N139="snížená",J139,0)</f>
        <v>0</v>
      </c>
      <c r="BG139" s="208">
        <f>IF(N139="zákl. přenesená",J139,0)</f>
        <v>0</v>
      </c>
      <c r="BH139" s="208">
        <f>IF(N139="sníž. přenesená",J139,0)</f>
        <v>0</v>
      </c>
      <c r="BI139" s="208">
        <f>IF(N139="nulová",J139,0)</f>
        <v>0</v>
      </c>
      <c r="BJ139" s="14" t="s">
        <v>84</v>
      </c>
      <c r="BK139" s="208">
        <f>ROUND(I139*H139,2)</f>
        <v>0</v>
      </c>
      <c r="BL139" s="14" t="s">
        <v>141</v>
      </c>
      <c r="BM139" s="207" t="s">
        <v>189</v>
      </c>
    </row>
    <row r="140" s="2" customFormat="1">
      <c r="A140" s="35"/>
      <c r="B140" s="36"/>
      <c r="C140" s="37"/>
      <c r="D140" s="209" t="s">
        <v>152</v>
      </c>
      <c r="E140" s="37"/>
      <c r="F140" s="210" t="s">
        <v>190</v>
      </c>
      <c r="G140" s="37"/>
      <c r="H140" s="37"/>
      <c r="I140" s="211"/>
      <c r="J140" s="37"/>
      <c r="K140" s="37"/>
      <c r="L140" s="41"/>
      <c r="M140" s="212"/>
      <c r="N140" s="213"/>
      <c r="O140" s="88"/>
      <c r="P140" s="88"/>
      <c r="Q140" s="88"/>
      <c r="R140" s="88"/>
      <c r="S140" s="88"/>
      <c r="T140" s="89"/>
      <c r="U140" s="35"/>
      <c r="V140" s="35"/>
      <c r="W140" s="35"/>
      <c r="X140" s="35"/>
      <c r="Y140" s="35"/>
      <c r="Z140" s="35"/>
      <c r="AA140" s="35"/>
      <c r="AB140" s="35"/>
      <c r="AC140" s="35"/>
      <c r="AD140" s="35"/>
      <c r="AE140" s="35"/>
      <c r="AT140" s="14" t="s">
        <v>152</v>
      </c>
      <c r="AU140" s="14" t="s">
        <v>77</v>
      </c>
    </row>
    <row r="141" s="2" customFormat="1" ht="16.5" customHeight="1">
      <c r="A141" s="35"/>
      <c r="B141" s="36"/>
      <c r="C141" s="236" t="s">
        <v>191</v>
      </c>
      <c r="D141" s="236" t="s">
        <v>192</v>
      </c>
      <c r="E141" s="237" t="s">
        <v>193</v>
      </c>
      <c r="F141" s="238" t="s">
        <v>194</v>
      </c>
      <c r="G141" s="239" t="s">
        <v>195</v>
      </c>
      <c r="H141" s="240">
        <v>3117.2049999999999</v>
      </c>
      <c r="I141" s="241"/>
      <c r="J141" s="242">
        <f>ROUND(I141*H141,2)</f>
        <v>0</v>
      </c>
      <c r="K141" s="238" t="s">
        <v>140</v>
      </c>
      <c r="L141" s="243"/>
      <c r="M141" s="244" t="s">
        <v>1</v>
      </c>
      <c r="N141" s="245" t="s">
        <v>42</v>
      </c>
      <c r="O141" s="88"/>
      <c r="P141" s="205">
        <f>O141*H141</f>
        <v>0</v>
      </c>
      <c r="Q141" s="205">
        <v>1</v>
      </c>
      <c r="R141" s="205">
        <f>Q141*H141</f>
        <v>3117.2049999999999</v>
      </c>
      <c r="S141" s="205">
        <v>0</v>
      </c>
      <c r="T141" s="206">
        <f>S141*H141</f>
        <v>0</v>
      </c>
      <c r="U141" s="35"/>
      <c r="V141" s="35"/>
      <c r="W141" s="35"/>
      <c r="X141" s="35"/>
      <c r="Y141" s="35"/>
      <c r="Z141" s="35"/>
      <c r="AA141" s="35"/>
      <c r="AB141" s="35"/>
      <c r="AC141" s="35"/>
      <c r="AD141" s="35"/>
      <c r="AE141" s="35"/>
      <c r="AR141" s="207" t="s">
        <v>196</v>
      </c>
      <c r="AT141" s="207" t="s">
        <v>192</v>
      </c>
      <c r="AU141" s="207" t="s">
        <v>77</v>
      </c>
      <c r="AY141" s="14" t="s">
        <v>142</v>
      </c>
      <c r="BE141" s="208">
        <f>IF(N141="základní",J141,0)</f>
        <v>0</v>
      </c>
      <c r="BF141" s="208">
        <f>IF(N141="snížená",J141,0)</f>
        <v>0</v>
      </c>
      <c r="BG141" s="208">
        <f>IF(N141="zákl. přenesená",J141,0)</f>
        <v>0</v>
      </c>
      <c r="BH141" s="208">
        <f>IF(N141="sníž. přenesená",J141,0)</f>
        <v>0</v>
      </c>
      <c r="BI141" s="208">
        <f>IF(N141="nulová",J141,0)</f>
        <v>0</v>
      </c>
      <c r="BJ141" s="14" t="s">
        <v>84</v>
      </c>
      <c r="BK141" s="208">
        <f>ROUND(I141*H141,2)</f>
        <v>0</v>
      </c>
      <c r="BL141" s="14" t="s">
        <v>196</v>
      </c>
      <c r="BM141" s="207" t="s">
        <v>197</v>
      </c>
    </row>
    <row r="142" s="10" customFormat="1">
      <c r="A142" s="10"/>
      <c r="B142" s="214"/>
      <c r="C142" s="215"/>
      <c r="D142" s="209" t="s">
        <v>159</v>
      </c>
      <c r="E142" s="216" t="s">
        <v>1</v>
      </c>
      <c r="F142" s="217" t="s">
        <v>198</v>
      </c>
      <c r="G142" s="215"/>
      <c r="H142" s="218">
        <v>3117.2049999999999</v>
      </c>
      <c r="I142" s="219"/>
      <c r="J142" s="215"/>
      <c r="K142" s="215"/>
      <c r="L142" s="220"/>
      <c r="M142" s="221"/>
      <c r="N142" s="222"/>
      <c r="O142" s="222"/>
      <c r="P142" s="222"/>
      <c r="Q142" s="222"/>
      <c r="R142" s="222"/>
      <c r="S142" s="222"/>
      <c r="T142" s="223"/>
      <c r="U142" s="10"/>
      <c r="V142" s="10"/>
      <c r="W142" s="10"/>
      <c r="X142" s="10"/>
      <c r="Y142" s="10"/>
      <c r="Z142" s="10"/>
      <c r="AA142" s="10"/>
      <c r="AB142" s="10"/>
      <c r="AC142" s="10"/>
      <c r="AD142" s="10"/>
      <c r="AE142" s="10"/>
      <c r="AT142" s="224" t="s">
        <v>159</v>
      </c>
      <c r="AU142" s="224" t="s">
        <v>77</v>
      </c>
      <c r="AV142" s="10" t="s">
        <v>86</v>
      </c>
      <c r="AW142" s="10" t="s">
        <v>33</v>
      </c>
      <c r="AX142" s="10" t="s">
        <v>84</v>
      </c>
      <c r="AY142" s="224" t="s">
        <v>142</v>
      </c>
    </row>
    <row r="143" s="2" customFormat="1" ht="33" customHeight="1">
      <c r="A143" s="35"/>
      <c r="B143" s="36"/>
      <c r="C143" s="196" t="s">
        <v>199</v>
      </c>
      <c r="D143" s="196" t="s">
        <v>136</v>
      </c>
      <c r="E143" s="197" t="s">
        <v>200</v>
      </c>
      <c r="F143" s="198" t="s">
        <v>201</v>
      </c>
      <c r="G143" s="199" t="s">
        <v>188</v>
      </c>
      <c r="H143" s="200">
        <v>6</v>
      </c>
      <c r="I143" s="201"/>
      <c r="J143" s="202">
        <f>ROUND(I143*H143,2)</f>
        <v>0</v>
      </c>
      <c r="K143" s="198" t="s">
        <v>140</v>
      </c>
      <c r="L143" s="41"/>
      <c r="M143" s="203" t="s">
        <v>1</v>
      </c>
      <c r="N143" s="204" t="s">
        <v>42</v>
      </c>
      <c r="O143" s="88"/>
      <c r="P143" s="205">
        <f>O143*H143</f>
        <v>0</v>
      </c>
      <c r="Q143" s="205">
        <v>0</v>
      </c>
      <c r="R143" s="205">
        <f>Q143*H143</f>
        <v>0</v>
      </c>
      <c r="S143" s="205">
        <v>0</v>
      </c>
      <c r="T143" s="206">
        <f>S143*H143</f>
        <v>0</v>
      </c>
      <c r="U143" s="35"/>
      <c r="V143" s="35"/>
      <c r="W143" s="35"/>
      <c r="X143" s="35"/>
      <c r="Y143" s="35"/>
      <c r="Z143" s="35"/>
      <c r="AA143" s="35"/>
      <c r="AB143" s="35"/>
      <c r="AC143" s="35"/>
      <c r="AD143" s="35"/>
      <c r="AE143" s="35"/>
      <c r="AR143" s="207" t="s">
        <v>141</v>
      </c>
      <c r="AT143" s="207" t="s">
        <v>136</v>
      </c>
      <c r="AU143" s="207" t="s">
        <v>77</v>
      </c>
      <c r="AY143" s="14" t="s">
        <v>142</v>
      </c>
      <c r="BE143" s="208">
        <f>IF(N143="základní",J143,0)</f>
        <v>0</v>
      </c>
      <c r="BF143" s="208">
        <f>IF(N143="snížená",J143,0)</f>
        <v>0</v>
      </c>
      <c r="BG143" s="208">
        <f>IF(N143="zákl. přenesená",J143,0)</f>
        <v>0</v>
      </c>
      <c r="BH143" s="208">
        <f>IF(N143="sníž. přenesená",J143,0)</f>
        <v>0</v>
      </c>
      <c r="BI143" s="208">
        <f>IF(N143="nulová",J143,0)</f>
        <v>0</v>
      </c>
      <c r="BJ143" s="14" t="s">
        <v>84</v>
      </c>
      <c r="BK143" s="208">
        <f>ROUND(I143*H143,2)</f>
        <v>0</v>
      </c>
      <c r="BL143" s="14" t="s">
        <v>141</v>
      </c>
      <c r="BM143" s="207" t="s">
        <v>202</v>
      </c>
    </row>
    <row r="144" s="2" customFormat="1">
      <c r="A144" s="35"/>
      <c r="B144" s="36"/>
      <c r="C144" s="37"/>
      <c r="D144" s="209" t="s">
        <v>152</v>
      </c>
      <c r="E144" s="37"/>
      <c r="F144" s="210" t="s">
        <v>190</v>
      </c>
      <c r="G144" s="37"/>
      <c r="H144" s="37"/>
      <c r="I144" s="211"/>
      <c r="J144" s="37"/>
      <c r="K144" s="37"/>
      <c r="L144" s="41"/>
      <c r="M144" s="212"/>
      <c r="N144" s="213"/>
      <c r="O144" s="88"/>
      <c r="P144" s="88"/>
      <c r="Q144" s="88"/>
      <c r="R144" s="88"/>
      <c r="S144" s="88"/>
      <c r="T144" s="89"/>
      <c r="U144" s="35"/>
      <c r="V144" s="35"/>
      <c r="W144" s="35"/>
      <c r="X144" s="35"/>
      <c r="Y144" s="35"/>
      <c r="Z144" s="35"/>
      <c r="AA144" s="35"/>
      <c r="AB144" s="35"/>
      <c r="AC144" s="35"/>
      <c r="AD144" s="35"/>
      <c r="AE144" s="35"/>
      <c r="AT144" s="14" t="s">
        <v>152</v>
      </c>
      <c r="AU144" s="14" t="s">
        <v>77</v>
      </c>
    </row>
    <row r="145" s="2" customFormat="1" ht="44.25" customHeight="1">
      <c r="A145" s="35"/>
      <c r="B145" s="36"/>
      <c r="C145" s="196" t="s">
        <v>203</v>
      </c>
      <c r="D145" s="196" t="s">
        <v>136</v>
      </c>
      <c r="E145" s="197" t="s">
        <v>204</v>
      </c>
      <c r="F145" s="198" t="s">
        <v>205</v>
      </c>
      <c r="G145" s="199" t="s">
        <v>166</v>
      </c>
      <c r="H145" s="200">
        <v>1774</v>
      </c>
      <c r="I145" s="201"/>
      <c r="J145" s="202">
        <f>ROUND(I145*H145,2)</f>
        <v>0</v>
      </c>
      <c r="K145" s="198" t="s">
        <v>140</v>
      </c>
      <c r="L145" s="41"/>
      <c r="M145" s="203" t="s">
        <v>1</v>
      </c>
      <c r="N145" s="204" t="s">
        <v>42</v>
      </c>
      <c r="O145" s="88"/>
      <c r="P145" s="205">
        <f>O145*H145</f>
        <v>0</v>
      </c>
      <c r="Q145" s="205">
        <v>0</v>
      </c>
      <c r="R145" s="205">
        <f>Q145*H145</f>
        <v>0</v>
      </c>
      <c r="S145" s="205">
        <v>0</v>
      </c>
      <c r="T145" s="206">
        <f>S145*H145</f>
        <v>0</v>
      </c>
      <c r="U145" s="35"/>
      <c r="V145" s="35"/>
      <c r="W145" s="35"/>
      <c r="X145" s="35"/>
      <c r="Y145" s="35"/>
      <c r="Z145" s="35"/>
      <c r="AA145" s="35"/>
      <c r="AB145" s="35"/>
      <c r="AC145" s="35"/>
      <c r="AD145" s="35"/>
      <c r="AE145" s="35"/>
      <c r="AR145" s="207" t="s">
        <v>141</v>
      </c>
      <c r="AT145" s="207" t="s">
        <v>136</v>
      </c>
      <c r="AU145" s="207" t="s">
        <v>77</v>
      </c>
      <c r="AY145" s="14" t="s">
        <v>142</v>
      </c>
      <c r="BE145" s="208">
        <f>IF(N145="základní",J145,0)</f>
        <v>0</v>
      </c>
      <c r="BF145" s="208">
        <f>IF(N145="snížená",J145,0)</f>
        <v>0</v>
      </c>
      <c r="BG145" s="208">
        <f>IF(N145="zákl. přenesená",J145,0)</f>
        <v>0</v>
      </c>
      <c r="BH145" s="208">
        <f>IF(N145="sníž. přenesená",J145,0)</f>
        <v>0</v>
      </c>
      <c r="BI145" s="208">
        <f>IF(N145="nulová",J145,0)</f>
        <v>0</v>
      </c>
      <c r="BJ145" s="14" t="s">
        <v>84</v>
      </c>
      <c r="BK145" s="208">
        <f>ROUND(I145*H145,2)</f>
        <v>0</v>
      </c>
      <c r="BL145" s="14" t="s">
        <v>141</v>
      </c>
      <c r="BM145" s="207" t="s">
        <v>206</v>
      </c>
    </row>
    <row r="146" s="2" customFormat="1">
      <c r="A146" s="35"/>
      <c r="B146" s="36"/>
      <c r="C146" s="37"/>
      <c r="D146" s="209" t="s">
        <v>152</v>
      </c>
      <c r="E146" s="37"/>
      <c r="F146" s="210" t="s">
        <v>207</v>
      </c>
      <c r="G146" s="37"/>
      <c r="H146" s="37"/>
      <c r="I146" s="211"/>
      <c r="J146" s="37"/>
      <c r="K146" s="37"/>
      <c r="L146" s="41"/>
      <c r="M146" s="212"/>
      <c r="N146" s="213"/>
      <c r="O146" s="88"/>
      <c r="P146" s="88"/>
      <c r="Q146" s="88"/>
      <c r="R146" s="88"/>
      <c r="S146" s="88"/>
      <c r="T146" s="89"/>
      <c r="U146" s="35"/>
      <c r="V146" s="35"/>
      <c r="W146" s="35"/>
      <c r="X146" s="35"/>
      <c r="Y146" s="35"/>
      <c r="Z146" s="35"/>
      <c r="AA146" s="35"/>
      <c r="AB146" s="35"/>
      <c r="AC146" s="35"/>
      <c r="AD146" s="35"/>
      <c r="AE146" s="35"/>
      <c r="AT146" s="14" t="s">
        <v>152</v>
      </c>
      <c r="AU146" s="14" t="s">
        <v>77</v>
      </c>
    </row>
    <row r="147" s="2" customFormat="1" ht="24.15" customHeight="1">
      <c r="A147" s="35"/>
      <c r="B147" s="36"/>
      <c r="C147" s="196" t="s">
        <v>208</v>
      </c>
      <c r="D147" s="196" t="s">
        <v>136</v>
      </c>
      <c r="E147" s="197" t="s">
        <v>209</v>
      </c>
      <c r="F147" s="198" t="s">
        <v>210</v>
      </c>
      <c r="G147" s="199" t="s">
        <v>150</v>
      </c>
      <c r="H147" s="200">
        <v>4</v>
      </c>
      <c r="I147" s="201"/>
      <c r="J147" s="202">
        <f>ROUND(I147*H147,2)</f>
        <v>0</v>
      </c>
      <c r="K147" s="198" t="s">
        <v>140</v>
      </c>
      <c r="L147" s="41"/>
      <c r="M147" s="203" t="s">
        <v>1</v>
      </c>
      <c r="N147" s="204" t="s">
        <v>42</v>
      </c>
      <c r="O147" s="88"/>
      <c r="P147" s="205">
        <f>O147*H147</f>
        <v>0</v>
      </c>
      <c r="Q147" s="205">
        <v>0</v>
      </c>
      <c r="R147" s="205">
        <f>Q147*H147</f>
        <v>0</v>
      </c>
      <c r="S147" s="205">
        <v>0</v>
      </c>
      <c r="T147" s="206">
        <f>S147*H147</f>
        <v>0</v>
      </c>
      <c r="U147" s="35"/>
      <c r="V147" s="35"/>
      <c r="W147" s="35"/>
      <c r="X147" s="35"/>
      <c r="Y147" s="35"/>
      <c r="Z147" s="35"/>
      <c r="AA147" s="35"/>
      <c r="AB147" s="35"/>
      <c r="AC147" s="35"/>
      <c r="AD147" s="35"/>
      <c r="AE147" s="35"/>
      <c r="AR147" s="207" t="s">
        <v>141</v>
      </c>
      <c r="AT147" s="207" t="s">
        <v>136</v>
      </c>
      <c r="AU147" s="207" t="s">
        <v>77</v>
      </c>
      <c r="AY147" s="14" t="s">
        <v>142</v>
      </c>
      <c r="BE147" s="208">
        <f>IF(N147="základní",J147,0)</f>
        <v>0</v>
      </c>
      <c r="BF147" s="208">
        <f>IF(N147="snížená",J147,0)</f>
        <v>0</v>
      </c>
      <c r="BG147" s="208">
        <f>IF(N147="zákl. přenesená",J147,0)</f>
        <v>0</v>
      </c>
      <c r="BH147" s="208">
        <f>IF(N147="sníž. přenesená",J147,0)</f>
        <v>0</v>
      </c>
      <c r="BI147" s="208">
        <f>IF(N147="nulová",J147,0)</f>
        <v>0</v>
      </c>
      <c r="BJ147" s="14" t="s">
        <v>84</v>
      </c>
      <c r="BK147" s="208">
        <f>ROUND(I147*H147,2)</f>
        <v>0</v>
      </c>
      <c r="BL147" s="14" t="s">
        <v>141</v>
      </c>
      <c r="BM147" s="207" t="s">
        <v>211</v>
      </c>
    </row>
    <row r="148" s="2" customFormat="1">
      <c r="A148" s="35"/>
      <c r="B148" s="36"/>
      <c r="C148" s="37"/>
      <c r="D148" s="209" t="s">
        <v>152</v>
      </c>
      <c r="E148" s="37"/>
      <c r="F148" s="210" t="s">
        <v>212</v>
      </c>
      <c r="G148" s="37"/>
      <c r="H148" s="37"/>
      <c r="I148" s="211"/>
      <c r="J148" s="37"/>
      <c r="K148" s="37"/>
      <c r="L148" s="41"/>
      <c r="M148" s="246"/>
      <c r="N148" s="247"/>
      <c r="O148" s="248"/>
      <c r="P148" s="248"/>
      <c r="Q148" s="248"/>
      <c r="R148" s="248"/>
      <c r="S148" s="248"/>
      <c r="T148" s="249"/>
      <c r="U148" s="35"/>
      <c r="V148" s="35"/>
      <c r="W148" s="35"/>
      <c r="X148" s="35"/>
      <c r="Y148" s="35"/>
      <c r="Z148" s="35"/>
      <c r="AA148" s="35"/>
      <c r="AB148" s="35"/>
      <c r="AC148" s="35"/>
      <c r="AD148" s="35"/>
      <c r="AE148" s="35"/>
      <c r="AT148" s="14" t="s">
        <v>152</v>
      </c>
      <c r="AU148" s="14" t="s">
        <v>77</v>
      </c>
    </row>
    <row r="149" s="2" customFormat="1" ht="6.96" customHeight="1">
      <c r="A149" s="35"/>
      <c r="B149" s="63"/>
      <c r="C149" s="64"/>
      <c r="D149" s="64"/>
      <c r="E149" s="64"/>
      <c r="F149" s="64"/>
      <c r="G149" s="64"/>
      <c r="H149" s="64"/>
      <c r="I149" s="64"/>
      <c r="J149" s="64"/>
      <c r="K149" s="64"/>
      <c r="L149" s="41"/>
      <c r="M149" s="35"/>
      <c r="O149" s="35"/>
      <c r="P149" s="35"/>
      <c r="Q149" s="35"/>
      <c r="R149" s="35"/>
      <c r="S149" s="35"/>
      <c r="T149" s="35"/>
      <c r="U149" s="35"/>
      <c r="V149" s="35"/>
      <c r="W149" s="35"/>
      <c r="X149" s="35"/>
      <c r="Y149" s="35"/>
      <c r="Z149" s="35"/>
      <c r="AA149" s="35"/>
      <c r="AB149" s="35"/>
      <c r="AC149" s="35"/>
      <c r="AD149" s="35"/>
      <c r="AE149" s="35"/>
    </row>
  </sheetData>
  <sheetProtection sheet="1" autoFilter="0" formatColumns="0" formatRows="0" objects="1" scenarios="1" spinCount="100000" saltValue="6C71Bv3qLb4NRPShnGaJQ/az0v0H0sR5bSoEhBqCf66Xza1O/lr4A74qcMmebtWR8PeGLOxUyQou23JaccoVwg==" hashValue="oEjN6POjTEgO95JDcOgeBkNwaj3RwxRKQxZr+heTfQ0IeepaDGQv4e5b3maY/yvlBhONG7j4nDDLtPMYFrbJlA==" algorithmName="SHA-512" password="CC35"/>
  <autoFilter ref="C119:K14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94</v>
      </c>
    </row>
    <row r="3" hidden="1" s="1" customFormat="1" ht="6.96" customHeight="1">
      <c r="B3" s="143"/>
      <c r="C3" s="144"/>
      <c r="D3" s="144"/>
      <c r="E3" s="144"/>
      <c r="F3" s="144"/>
      <c r="G3" s="144"/>
      <c r="H3" s="144"/>
      <c r="I3" s="144"/>
      <c r="J3" s="144"/>
      <c r="K3" s="144"/>
      <c r="L3" s="17"/>
      <c r="AT3" s="14" t="s">
        <v>86</v>
      </c>
    </row>
    <row r="4" hidden="1" s="1" customFormat="1" ht="24.96" customHeight="1">
      <c r="B4" s="17"/>
      <c r="D4" s="145" t="s">
        <v>113</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GPK v úseku M. Lázně Lipová</v>
      </c>
      <c r="F7" s="147"/>
      <c r="G7" s="147"/>
      <c r="H7" s="147"/>
      <c r="L7" s="17"/>
    </row>
    <row r="8" hidden="1" s="1" customFormat="1" ht="12" customHeight="1">
      <c r="B8" s="17"/>
      <c r="D8" s="147" t="s">
        <v>114</v>
      </c>
      <c r="L8" s="17"/>
    </row>
    <row r="9" hidden="1" s="2" customFormat="1" ht="16.5" customHeight="1">
      <c r="A9" s="35"/>
      <c r="B9" s="41"/>
      <c r="C9" s="35"/>
      <c r="D9" s="35"/>
      <c r="E9" s="148" t="s">
        <v>115</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116</v>
      </c>
      <c r="E10" s="35"/>
      <c r="F10" s="35"/>
      <c r="G10" s="35"/>
      <c r="H10" s="35"/>
      <c r="I10" s="35"/>
      <c r="J10" s="35"/>
      <c r="K10" s="35"/>
      <c r="L10" s="60"/>
      <c r="S10" s="35"/>
      <c r="T10" s="35"/>
      <c r="U10" s="35"/>
      <c r="V10" s="35"/>
      <c r="W10" s="35"/>
      <c r="X10" s="35"/>
      <c r="Y10" s="35"/>
      <c r="Z10" s="35"/>
      <c r="AA10" s="35"/>
      <c r="AB10" s="35"/>
      <c r="AC10" s="35"/>
      <c r="AD10" s="35"/>
      <c r="AE10" s="35"/>
    </row>
    <row r="11" hidden="1" s="2" customFormat="1" ht="30" customHeight="1">
      <c r="A11" s="35"/>
      <c r="B11" s="41"/>
      <c r="C11" s="35"/>
      <c r="D11" s="35"/>
      <c r="E11" s="149" t="s">
        <v>213</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20. 9. 2022</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26</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27</v>
      </c>
      <c r="F17" s="35"/>
      <c r="G17" s="35"/>
      <c r="H17" s="35"/>
      <c r="I17" s="147" t="s">
        <v>28</v>
      </c>
      <c r="J17" s="138" t="s">
        <v>29</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30</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28</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32</v>
      </c>
      <c r="E22" s="35"/>
      <c r="F22" s="35"/>
      <c r="G22" s="35"/>
      <c r="H22" s="35"/>
      <c r="I22" s="147" t="s">
        <v>25</v>
      </c>
      <c r="J22" s="138" t="s">
        <v>1</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
        <v>21</v>
      </c>
      <c r="F23" s="35"/>
      <c r="G23" s="35"/>
      <c r="H23" s="35"/>
      <c r="I23" s="147" t="s">
        <v>28</v>
      </c>
      <c r="J23" s="138" t="s">
        <v>1</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34</v>
      </c>
      <c r="E25" s="35"/>
      <c r="F25" s="35"/>
      <c r="G25" s="35"/>
      <c r="H25" s="35"/>
      <c r="I25" s="147" t="s">
        <v>25</v>
      </c>
      <c r="J25" s="138" t="s">
        <v>1</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
        <v>35</v>
      </c>
      <c r="F26" s="35"/>
      <c r="G26" s="35"/>
      <c r="H26" s="35"/>
      <c r="I26" s="147" t="s">
        <v>28</v>
      </c>
      <c r="J26" s="138" t="s">
        <v>1</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36</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37</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39</v>
      </c>
      <c r="G34" s="35"/>
      <c r="H34" s="35"/>
      <c r="I34" s="158" t="s">
        <v>38</v>
      </c>
      <c r="J34" s="158" t="s">
        <v>40</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41</v>
      </c>
      <c r="E35" s="147" t="s">
        <v>42</v>
      </c>
      <c r="F35" s="160">
        <f>ROUND((SUM(BE120:BE157)),  2)</f>
        <v>0</v>
      </c>
      <c r="G35" s="35"/>
      <c r="H35" s="35"/>
      <c r="I35" s="161">
        <v>0.20999999999999999</v>
      </c>
      <c r="J35" s="160">
        <f>ROUND(((SUM(BE120:BE157))*I35),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43</v>
      </c>
      <c r="F36" s="160">
        <f>ROUND((SUM(BF120:BF157)),  2)</f>
        <v>0</v>
      </c>
      <c r="G36" s="35"/>
      <c r="H36" s="35"/>
      <c r="I36" s="161">
        <v>0.14999999999999999</v>
      </c>
      <c r="J36" s="160">
        <f>ROUND(((SUM(BF120:BF157))*I36),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44</v>
      </c>
      <c r="F37" s="160">
        <f>ROUND((SUM(BG120:BG157)),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45</v>
      </c>
      <c r="F38" s="160">
        <f>ROUND((SUM(BH120:BH157)),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46</v>
      </c>
      <c r="F39" s="160">
        <f>ROUND((SUM(BI120:BI157)),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47</v>
      </c>
      <c r="E41" s="164"/>
      <c r="F41" s="164"/>
      <c r="G41" s="165" t="s">
        <v>48</v>
      </c>
      <c r="H41" s="166" t="s">
        <v>49</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50</v>
      </c>
      <c r="E50" s="170"/>
      <c r="F50" s="170"/>
      <c r="G50" s="169" t="s">
        <v>51</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52</v>
      </c>
      <c r="E61" s="172"/>
      <c r="F61" s="173" t="s">
        <v>53</v>
      </c>
      <c r="G61" s="171" t="s">
        <v>52</v>
      </c>
      <c r="H61" s="172"/>
      <c r="I61" s="172"/>
      <c r="J61" s="174" t="s">
        <v>53</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54</v>
      </c>
      <c r="E65" s="175"/>
      <c r="F65" s="175"/>
      <c r="G65" s="169" t="s">
        <v>55</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52</v>
      </c>
      <c r="E76" s="172"/>
      <c r="F76" s="173" t="s">
        <v>53</v>
      </c>
      <c r="G76" s="171" t="s">
        <v>52</v>
      </c>
      <c r="H76" s="172"/>
      <c r="I76" s="172"/>
      <c r="J76" s="174" t="s">
        <v>53</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118</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GPK v úseku M. Lázně Lipová</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114</v>
      </c>
      <c r="D86" s="19"/>
      <c r="E86" s="19"/>
      <c r="F86" s="19"/>
      <c r="G86" s="19"/>
      <c r="H86" s="19"/>
      <c r="I86" s="19"/>
      <c r="J86" s="19"/>
      <c r="K86" s="19"/>
      <c r="L86" s="17"/>
    </row>
    <row r="87" hidden="1" s="2" customFormat="1" ht="16.5" customHeight="1">
      <c r="A87" s="35"/>
      <c r="B87" s="36"/>
      <c r="C87" s="37"/>
      <c r="D87" s="37"/>
      <c r="E87" s="180" t="s">
        <v>115</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116</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30" customHeight="1">
      <c r="A89" s="35"/>
      <c r="B89" s="36"/>
      <c r="C89" s="37"/>
      <c r="D89" s="37"/>
      <c r="E89" s="73" t="str">
        <f>E11</f>
        <v>A.1.2 - Úprava GPK v úseku ŽST Lázně Kynžvart-Dolní Žandov mimo(km 431,639 - 437,645)</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 xml:space="preserve"> </v>
      </c>
      <c r="G91" s="37"/>
      <c r="H91" s="37"/>
      <c r="I91" s="29" t="s">
        <v>22</v>
      </c>
      <c r="J91" s="76" t="str">
        <f>IF(J14="","",J14)</f>
        <v>20. 9. 2022</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železnic,s.o.;OŘ ÚNL-ST Karlovy Vary</v>
      </c>
      <c r="G93" s="37"/>
      <c r="H93" s="37"/>
      <c r="I93" s="29" t="s">
        <v>32</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30</v>
      </c>
      <c r="D94" s="37"/>
      <c r="E94" s="37"/>
      <c r="F94" s="24" t="str">
        <f>IF(E20="","",E20)</f>
        <v>Vyplň údaj</v>
      </c>
      <c r="G94" s="37"/>
      <c r="H94" s="37"/>
      <c r="I94" s="29" t="s">
        <v>34</v>
      </c>
      <c r="J94" s="33" t="str">
        <f>E26</f>
        <v>Pavlína Liprtová</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119</v>
      </c>
      <c r="D96" s="182"/>
      <c r="E96" s="182"/>
      <c r="F96" s="182"/>
      <c r="G96" s="182"/>
      <c r="H96" s="182"/>
      <c r="I96" s="182"/>
      <c r="J96" s="183" t="s">
        <v>120</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121</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122</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123</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GPK v úseku M. Lázně Lipová</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114</v>
      </c>
      <c r="D109" s="19"/>
      <c r="E109" s="19"/>
      <c r="F109" s="19"/>
      <c r="G109" s="19"/>
      <c r="H109" s="19"/>
      <c r="I109" s="19"/>
      <c r="J109" s="19"/>
      <c r="K109" s="19"/>
      <c r="L109" s="17"/>
    </row>
    <row r="110" s="2" customFormat="1" ht="16.5" customHeight="1">
      <c r="A110" s="35"/>
      <c r="B110" s="36"/>
      <c r="C110" s="37"/>
      <c r="D110" s="37"/>
      <c r="E110" s="180" t="s">
        <v>115</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116</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30" customHeight="1">
      <c r="A112" s="35"/>
      <c r="B112" s="36"/>
      <c r="C112" s="37"/>
      <c r="D112" s="37"/>
      <c r="E112" s="73" t="str">
        <f>E11</f>
        <v>A.1.2 - Úprava GPK v úseku ŽST Lázně Kynžvart-Dolní Žandov mimo(km 431,639 - 437,645)</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 xml:space="preserve"> </v>
      </c>
      <c r="G114" s="37"/>
      <c r="H114" s="37"/>
      <c r="I114" s="29" t="s">
        <v>22</v>
      </c>
      <c r="J114" s="76" t="str">
        <f>IF(J14="","",J14)</f>
        <v>20. 9. 2022</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železnic,s.o.;OŘ ÚNL-ST Karlovy Vary</v>
      </c>
      <c r="G116" s="37"/>
      <c r="H116" s="37"/>
      <c r="I116" s="29" t="s">
        <v>32</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30</v>
      </c>
      <c r="D117" s="37"/>
      <c r="E117" s="37"/>
      <c r="F117" s="24" t="str">
        <f>IF(E20="","",E20)</f>
        <v>Vyplň údaj</v>
      </c>
      <c r="G117" s="37"/>
      <c r="H117" s="37"/>
      <c r="I117" s="29" t="s">
        <v>34</v>
      </c>
      <c r="J117" s="33" t="str">
        <f>E26</f>
        <v>Pavlína Liprtová</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124</v>
      </c>
      <c r="D119" s="188" t="s">
        <v>62</v>
      </c>
      <c r="E119" s="188" t="s">
        <v>58</v>
      </c>
      <c r="F119" s="188" t="s">
        <v>59</v>
      </c>
      <c r="G119" s="188" t="s">
        <v>125</v>
      </c>
      <c r="H119" s="188" t="s">
        <v>126</v>
      </c>
      <c r="I119" s="188" t="s">
        <v>127</v>
      </c>
      <c r="J119" s="188" t="s">
        <v>120</v>
      </c>
      <c r="K119" s="189" t="s">
        <v>128</v>
      </c>
      <c r="L119" s="190"/>
      <c r="M119" s="97" t="s">
        <v>1</v>
      </c>
      <c r="N119" s="98" t="s">
        <v>41</v>
      </c>
      <c r="O119" s="98" t="s">
        <v>129</v>
      </c>
      <c r="P119" s="98" t="s">
        <v>130</v>
      </c>
      <c r="Q119" s="98" t="s">
        <v>131</v>
      </c>
      <c r="R119" s="98" t="s">
        <v>132</v>
      </c>
      <c r="S119" s="98" t="s">
        <v>133</v>
      </c>
      <c r="T119" s="99" t="s">
        <v>134</v>
      </c>
      <c r="U119" s="185"/>
      <c r="V119" s="185"/>
      <c r="W119" s="185"/>
      <c r="X119" s="185"/>
      <c r="Y119" s="185"/>
      <c r="Z119" s="185"/>
      <c r="AA119" s="185"/>
      <c r="AB119" s="185"/>
      <c r="AC119" s="185"/>
      <c r="AD119" s="185"/>
      <c r="AE119" s="185"/>
    </row>
    <row r="120" s="2" customFormat="1" ht="22.8" customHeight="1">
      <c r="A120" s="35"/>
      <c r="B120" s="36"/>
      <c r="C120" s="104" t="s">
        <v>135</v>
      </c>
      <c r="D120" s="37"/>
      <c r="E120" s="37"/>
      <c r="F120" s="37"/>
      <c r="G120" s="37"/>
      <c r="H120" s="37"/>
      <c r="I120" s="37"/>
      <c r="J120" s="191">
        <f>BK120</f>
        <v>0</v>
      </c>
      <c r="K120" s="37"/>
      <c r="L120" s="41"/>
      <c r="M120" s="100"/>
      <c r="N120" s="192"/>
      <c r="O120" s="101"/>
      <c r="P120" s="193">
        <f>SUM(P121:P157)</f>
        <v>0</v>
      </c>
      <c r="Q120" s="101"/>
      <c r="R120" s="193">
        <f>SUM(R121:R157)</f>
        <v>2238.152</v>
      </c>
      <c r="S120" s="101"/>
      <c r="T120" s="194">
        <f>SUM(T121:T157)</f>
        <v>0</v>
      </c>
      <c r="U120" s="35"/>
      <c r="V120" s="35"/>
      <c r="W120" s="35"/>
      <c r="X120" s="35"/>
      <c r="Y120" s="35"/>
      <c r="Z120" s="35"/>
      <c r="AA120" s="35"/>
      <c r="AB120" s="35"/>
      <c r="AC120" s="35"/>
      <c r="AD120" s="35"/>
      <c r="AE120" s="35"/>
      <c r="AT120" s="14" t="s">
        <v>76</v>
      </c>
      <c r="AU120" s="14" t="s">
        <v>122</v>
      </c>
      <c r="BK120" s="195">
        <f>SUM(BK121:BK157)</f>
        <v>0</v>
      </c>
    </row>
    <row r="121" s="2" customFormat="1" ht="16.5" customHeight="1">
      <c r="A121" s="35"/>
      <c r="B121" s="36"/>
      <c r="C121" s="196" t="s">
        <v>84</v>
      </c>
      <c r="D121" s="196" t="s">
        <v>136</v>
      </c>
      <c r="E121" s="197" t="s">
        <v>137</v>
      </c>
      <c r="F121" s="198" t="s">
        <v>138</v>
      </c>
      <c r="G121" s="199" t="s">
        <v>139</v>
      </c>
      <c r="H121" s="200">
        <v>1157.6500000000001</v>
      </c>
      <c r="I121" s="201"/>
      <c r="J121" s="202">
        <f>ROUND(I121*H121,2)</f>
        <v>0</v>
      </c>
      <c r="K121" s="198" t="s">
        <v>140</v>
      </c>
      <c r="L121" s="41"/>
      <c r="M121" s="203" t="s">
        <v>1</v>
      </c>
      <c r="N121" s="204" t="s">
        <v>42</v>
      </c>
      <c r="O121" s="88"/>
      <c r="P121" s="205">
        <f>O121*H121</f>
        <v>0</v>
      </c>
      <c r="Q121" s="205">
        <v>0</v>
      </c>
      <c r="R121" s="205">
        <f>Q121*H121</f>
        <v>0</v>
      </c>
      <c r="S121" s="205">
        <v>0</v>
      </c>
      <c r="T121" s="206">
        <f>S121*H121</f>
        <v>0</v>
      </c>
      <c r="U121" s="35"/>
      <c r="V121" s="35"/>
      <c r="W121" s="35"/>
      <c r="X121" s="35"/>
      <c r="Y121" s="35"/>
      <c r="Z121" s="35"/>
      <c r="AA121" s="35"/>
      <c r="AB121" s="35"/>
      <c r="AC121" s="35"/>
      <c r="AD121" s="35"/>
      <c r="AE121" s="35"/>
      <c r="AR121" s="207" t="s">
        <v>141</v>
      </c>
      <c r="AT121" s="207" t="s">
        <v>136</v>
      </c>
      <c r="AU121" s="207" t="s">
        <v>77</v>
      </c>
      <c r="AY121" s="14" t="s">
        <v>142</v>
      </c>
      <c r="BE121" s="208">
        <f>IF(N121="základní",J121,0)</f>
        <v>0</v>
      </c>
      <c r="BF121" s="208">
        <f>IF(N121="snížená",J121,0)</f>
        <v>0</v>
      </c>
      <c r="BG121" s="208">
        <f>IF(N121="zákl. přenesená",J121,0)</f>
        <v>0</v>
      </c>
      <c r="BH121" s="208">
        <f>IF(N121="sníž. přenesená",J121,0)</f>
        <v>0</v>
      </c>
      <c r="BI121" s="208">
        <f>IF(N121="nulová",J121,0)</f>
        <v>0</v>
      </c>
      <c r="BJ121" s="14" t="s">
        <v>84</v>
      </c>
      <c r="BK121" s="208">
        <f>ROUND(I121*H121,2)</f>
        <v>0</v>
      </c>
      <c r="BL121" s="14" t="s">
        <v>141</v>
      </c>
      <c r="BM121" s="207" t="s">
        <v>214</v>
      </c>
    </row>
    <row r="122" s="2" customFormat="1" ht="21.75" customHeight="1">
      <c r="A122" s="35"/>
      <c r="B122" s="36"/>
      <c r="C122" s="196" t="s">
        <v>86</v>
      </c>
      <c r="D122" s="196" t="s">
        <v>136</v>
      </c>
      <c r="E122" s="197" t="s">
        <v>144</v>
      </c>
      <c r="F122" s="198" t="s">
        <v>145</v>
      </c>
      <c r="G122" s="199" t="s">
        <v>139</v>
      </c>
      <c r="H122" s="200">
        <v>158.91</v>
      </c>
      <c r="I122" s="201"/>
      <c r="J122" s="202">
        <f>ROUND(I122*H122,2)</f>
        <v>0</v>
      </c>
      <c r="K122" s="198" t="s">
        <v>140</v>
      </c>
      <c r="L122" s="41"/>
      <c r="M122" s="203" t="s">
        <v>1</v>
      </c>
      <c r="N122" s="204" t="s">
        <v>42</v>
      </c>
      <c r="O122" s="88"/>
      <c r="P122" s="205">
        <f>O122*H122</f>
        <v>0</v>
      </c>
      <c r="Q122" s="205">
        <v>0</v>
      </c>
      <c r="R122" s="205">
        <f>Q122*H122</f>
        <v>0</v>
      </c>
      <c r="S122" s="205">
        <v>0</v>
      </c>
      <c r="T122" s="206">
        <f>S122*H122</f>
        <v>0</v>
      </c>
      <c r="U122" s="35"/>
      <c r="V122" s="35"/>
      <c r="W122" s="35"/>
      <c r="X122" s="35"/>
      <c r="Y122" s="35"/>
      <c r="Z122" s="35"/>
      <c r="AA122" s="35"/>
      <c r="AB122" s="35"/>
      <c r="AC122" s="35"/>
      <c r="AD122" s="35"/>
      <c r="AE122" s="35"/>
      <c r="AR122" s="207" t="s">
        <v>141</v>
      </c>
      <c r="AT122" s="207" t="s">
        <v>136</v>
      </c>
      <c r="AU122" s="207" t="s">
        <v>77</v>
      </c>
      <c r="AY122" s="14" t="s">
        <v>142</v>
      </c>
      <c r="BE122" s="208">
        <f>IF(N122="základní",J122,0)</f>
        <v>0</v>
      </c>
      <c r="BF122" s="208">
        <f>IF(N122="snížená",J122,0)</f>
        <v>0</v>
      </c>
      <c r="BG122" s="208">
        <f>IF(N122="zákl. přenesená",J122,0)</f>
        <v>0</v>
      </c>
      <c r="BH122" s="208">
        <f>IF(N122="sníž. přenesená",J122,0)</f>
        <v>0</v>
      </c>
      <c r="BI122" s="208">
        <f>IF(N122="nulová",J122,0)</f>
        <v>0</v>
      </c>
      <c r="BJ122" s="14" t="s">
        <v>84</v>
      </c>
      <c r="BK122" s="208">
        <f>ROUND(I122*H122,2)</f>
        <v>0</v>
      </c>
      <c r="BL122" s="14" t="s">
        <v>141</v>
      </c>
      <c r="BM122" s="207" t="s">
        <v>215</v>
      </c>
    </row>
    <row r="123" s="2" customFormat="1" ht="24.15" customHeight="1">
      <c r="A123" s="35"/>
      <c r="B123" s="36"/>
      <c r="C123" s="196" t="s">
        <v>147</v>
      </c>
      <c r="D123" s="196" t="s">
        <v>136</v>
      </c>
      <c r="E123" s="197" t="s">
        <v>148</v>
      </c>
      <c r="F123" s="198" t="s">
        <v>149</v>
      </c>
      <c r="G123" s="199" t="s">
        <v>150</v>
      </c>
      <c r="H123" s="200">
        <v>6</v>
      </c>
      <c r="I123" s="201"/>
      <c r="J123" s="202">
        <f>ROUND(I123*H123,2)</f>
        <v>0</v>
      </c>
      <c r="K123" s="198" t="s">
        <v>140</v>
      </c>
      <c r="L123" s="41"/>
      <c r="M123" s="203" t="s">
        <v>1</v>
      </c>
      <c r="N123" s="204" t="s">
        <v>42</v>
      </c>
      <c r="O123" s="88"/>
      <c r="P123" s="205">
        <f>O123*H123</f>
        <v>0</v>
      </c>
      <c r="Q123" s="205">
        <v>0</v>
      </c>
      <c r="R123" s="205">
        <f>Q123*H123</f>
        <v>0</v>
      </c>
      <c r="S123" s="205">
        <v>0</v>
      </c>
      <c r="T123" s="206">
        <f>S123*H123</f>
        <v>0</v>
      </c>
      <c r="U123" s="35"/>
      <c r="V123" s="35"/>
      <c r="W123" s="35"/>
      <c r="X123" s="35"/>
      <c r="Y123" s="35"/>
      <c r="Z123" s="35"/>
      <c r="AA123" s="35"/>
      <c r="AB123" s="35"/>
      <c r="AC123" s="35"/>
      <c r="AD123" s="35"/>
      <c r="AE123" s="35"/>
      <c r="AR123" s="207" t="s">
        <v>141</v>
      </c>
      <c r="AT123" s="207" t="s">
        <v>136</v>
      </c>
      <c r="AU123" s="207" t="s">
        <v>77</v>
      </c>
      <c r="AY123" s="14" t="s">
        <v>142</v>
      </c>
      <c r="BE123" s="208">
        <f>IF(N123="základní",J123,0)</f>
        <v>0</v>
      </c>
      <c r="BF123" s="208">
        <f>IF(N123="snížená",J123,0)</f>
        <v>0</v>
      </c>
      <c r="BG123" s="208">
        <f>IF(N123="zákl. přenesená",J123,0)</f>
        <v>0</v>
      </c>
      <c r="BH123" s="208">
        <f>IF(N123="sníž. přenesená",J123,0)</f>
        <v>0</v>
      </c>
      <c r="BI123" s="208">
        <f>IF(N123="nulová",J123,0)</f>
        <v>0</v>
      </c>
      <c r="BJ123" s="14" t="s">
        <v>84</v>
      </c>
      <c r="BK123" s="208">
        <f>ROUND(I123*H123,2)</f>
        <v>0</v>
      </c>
      <c r="BL123" s="14" t="s">
        <v>141</v>
      </c>
      <c r="BM123" s="207" t="s">
        <v>216</v>
      </c>
    </row>
    <row r="124" s="2" customFormat="1">
      <c r="A124" s="35"/>
      <c r="B124" s="36"/>
      <c r="C124" s="37"/>
      <c r="D124" s="209" t="s">
        <v>152</v>
      </c>
      <c r="E124" s="37"/>
      <c r="F124" s="210" t="s">
        <v>217</v>
      </c>
      <c r="G124" s="37"/>
      <c r="H124" s="37"/>
      <c r="I124" s="211"/>
      <c r="J124" s="37"/>
      <c r="K124" s="37"/>
      <c r="L124" s="41"/>
      <c r="M124" s="212"/>
      <c r="N124" s="213"/>
      <c r="O124" s="88"/>
      <c r="P124" s="88"/>
      <c r="Q124" s="88"/>
      <c r="R124" s="88"/>
      <c r="S124" s="88"/>
      <c r="T124" s="89"/>
      <c r="U124" s="35"/>
      <c r="V124" s="35"/>
      <c r="W124" s="35"/>
      <c r="X124" s="35"/>
      <c r="Y124" s="35"/>
      <c r="Z124" s="35"/>
      <c r="AA124" s="35"/>
      <c r="AB124" s="35"/>
      <c r="AC124" s="35"/>
      <c r="AD124" s="35"/>
      <c r="AE124" s="35"/>
      <c r="AT124" s="14" t="s">
        <v>152</v>
      </c>
      <c r="AU124" s="14" t="s">
        <v>77</v>
      </c>
    </row>
    <row r="125" s="10" customFormat="1">
      <c r="A125" s="10"/>
      <c r="B125" s="214"/>
      <c r="C125" s="215"/>
      <c r="D125" s="209" t="s">
        <v>159</v>
      </c>
      <c r="E125" s="216" t="s">
        <v>1</v>
      </c>
      <c r="F125" s="217" t="s">
        <v>218</v>
      </c>
      <c r="G125" s="215"/>
      <c r="H125" s="218">
        <v>6</v>
      </c>
      <c r="I125" s="219"/>
      <c r="J125" s="215"/>
      <c r="K125" s="215"/>
      <c r="L125" s="220"/>
      <c r="M125" s="221"/>
      <c r="N125" s="222"/>
      <c r="O125" s="222"/>
      <c r="P125" s="222"/>
      <c r="Q125" s="222"/>
      <c r="R125" s="222"/>
      <c r="S125" s="222"/>
      <c r="T125" s="223"/>
      <c r="U125" s="10"/>
      <c r="V125" s="10"/>
      <c r="W125" s="10"/>
      <c r="X125" s="10"/>
      <c r="Y125" s="10"/>
      <c r="Z125" s="10"/>
      <c r="AA125" s="10"/>
      <c r="AB125" s="10"/>
      <c r="AC125" s="10"/>
      <c r="AD125" s="10"/>
      <c r="AE125" s="10"/>
      <c r="AT125" s="224" t="s">
        <v>159</v>
      </c>
      <c r="AU125" s="224" t="s">
        <v>77</v>
      </c>
      <c r="AV125" s="10" t="s">
        <v>86</v>
      </c>
      <c r="AW125" s="10" t="s">
        <v>33</v>
      </c>
      <c r="AX125" s="10" t="s">
        <v>84</v>
      </c>
      <c r="AY125" s="224" t="s">
        <v>142</v>
      </c>
    </row>
    <row r="126" s="2" customFormat="1" ht="24.15" customHeight="1">
      <c r="A126" s="35"/>
      <c r="B126" s="36"/>
      <c r="C126" s="196" t="s">
        <v>141</v>
      </c>
      <c r="D126" s="196" t="s">
        <v>136</v>
      </c>
      <c r="E126" s="197" t="s">
        <v>154</v>
      </c>
      <c r="F126" s="198" t="s">
        <v>155</v>
      </c>
      <c r="G126" s="199" t="s">
        <v>156</v>
      </c>
      <c r="H126" s="200">
        <v>8.2219999999999995</v>
      </c>
      <c r="I126" s="201"/>
      <c r="J126" s="202">
        <f>ROUND(I126*H126,2)</f>
        <v>0</v>
      </c>
      <c r="K126" s="198" t="s">
        <v>140</v>
      </c>
      <c r="L126" s="41"/>
      <c r="M126" s="203" t="s">
        <v>1</v>
      </c>
      <c r="N126" s="204" t="s">
        <v>42</v>
      </c>
      <c r="O126" s="88"/>
      <c r="P126" s="205">
        <f>O126*H126</f>
        <v>0</v>
      </c>
      <c r="Q126" s="205">
        <v>0</v>
      </c>
      <c r="R126" s="205">
        <f>Q126*H126</f>
        <v>0</v>
      </c>
      <c r="S126" s="205">
        <v>0</v>
      </c>
      <c r="T126" s="206">
        <f>S126*H126</f>
        <v>0</v>
      </c>
      <c r="U126" s="35"/>
      <c r="V126" s="35"/>
      <c r="W126" s="35"/>
      <c r="X126" s="35"/>
      <c r="Y126" s="35"/>
      <c r="Z126" s="35"/>
      <c r="AA126" s="35"/>
      <c r="AB126" s="35"/>
      <c r="AC126" s="35"/>
      <c r="AD126" s="35"/>
      <c r="AE126" s="35"/>
      <c r="AR126" s="207" t="s">
        <v>141</v>
      </c>
      <c r="AT126" s="207" t="s">
        <v>136</v>
      </c>
      <c r="AU126" s="207" t="s">
        <v>77</v>
      </c>
      <c r="AY126" s="14" t="s">
        <v>142</v>
      </c>
      <c r="BE126" s="208">
        <f>IF(N126="základní",J126,0)</f>
        <v>0</v>
      </c>
      <c r="BF126" s="208">
        <f>IF(N126="snížená",J126,0)</f>
        <v>0</v>
      </c>
      <c r="BG126" s="208">
        <f>IF(N126="zákl. přenesená",J126,0)</f>
        <v>0</v>
      </c>
      <c r="BH126" s="208">
        <f>IF(N126="sníž. přenesená",J126,0)</f>
        <v>0</v>
      </c>
      <c r="BI126" s="208">
        <f>IF(N126="nulová",J126,0)</f>
        <v>0</v>
      </c>
      <c r="BJ126" s="14" t="s">
        <v>84</v>
      </c>
      <c r="BK126" s="208">
        <f>ROUND(I126*H126,2)</f>
        <v>0</v>
      </c>
      <c r="BL126" s="14" t="s">
        <v>141</v>
      </c>
      <c r="BM126" s="207" t="s">
        <v>219</v>
      </c>
    </row>
    <row r="127" s="2" customFormat="1">
      <c r="A127" s="35"/>
      <c r="B127" s="36"/>
      <c r="C127" s="37"/>
      <c r="D127" s="209" t="s">
        <v>152</v>
      </c>
      <c r="E127" s="37"/>
      <c r="F127" s="210" t="s">
        <v>220</v>
      </c>
      <c r="G127" s="37"/>
      <c r="H127" s="37"/>
      <c r="I127" s="211"/>
      <c r="J127" s="37"/>
      <c r="K127" s="37"/>
      <c r="L127" s="41"/>
      <c r="M127" s="212"/>
      <c r="N127" s="213"/>
      <c r="O127" s="88"/>
      <c r="P127" s="88"/>
      <c r="Q127" s="88"/>
      <c r="R127" s="88"/>
      <c r="S127" s="88"/>
      <c r="T127" s="89"/>
      <c r="U127" s="35"/>
      <c r="V127" s="35"/>
      <c r="W127" s="35"/>
      <c r="X127" s="35"/>
      <c r="Y127" s="35"/>
      <c r="Z127" s="35"/>
      <c r="AA127" s="35"/>
      <c r="AB127" s="35"/>
      <c r="AC127" s="35"/>
      <c r="AD127" s="35"/>
      <c r="AE127" s="35"/>
      <c r="AT127" s="14" t="s">
        <v>152</v>
      </c>
      <c r="AU127" s="14" t="s">
        <v>77</v>
      </c>
    </row>
    <row r="128" s="10" customFormat="1">
      <c r="A128" s="10"/>
      <c r="B128" s="214"/>
      <c r="C128" s="215"/>
      <c r="D128" s="209" t="s">
        <v>159</v>
      </c>
      <c r="E128" s="216" t="s">
        <v>1</v>
      </c>
      <c r="F128" s="217" t="s">
        <v>221</v>
      </c>
      <c r="G128" s="215"/>
      <c r="H128" s="218">
        <v>8.2219999999999995</v>
      </c>
      <c r="I128" s="219"/>
      <c r="J128" s="215"/>
      <c r="K128" s="215"/>
      <c r="L128" s="220"/>
      <c r="M128" s="221"/>
      <c r="N128" s="222"/>
      <c r="O128" s="222"/>
      <c r="P128" s="222"/>
      <c r="Q128" s="222"/>
      <c r="R128" s="222"/>
      <c r="S128" s="222"/>
      <c r="T128" s="223"/>
      <c r="U128" s="10"/>
      <c r="V128" s="10"/>
      <c r="W128" s="10"/>
      <c r="X128" s="10"/>
      <c r="Y128" s="10"/>
      <c r="Z128" s="10"/>
      <c r="AA128" s="10"/>
      <c r="AB128" s="10"/>
      <c r="AC128" s="10"/>
      <c r="AD128" s="10"/>
      <c r="AE128" s="10"/>
      <c r="AT128" s="224" t="s">
        <v>159</v>
      </c>
      <c r="AU128" s="224" t="s">
        <v>77</v>
      </c>
      <c r="AV128" s="10" t="s">
        <v>86</v>
      </c>
      <c r="AW128" s="10" t="s">
        <v>33</v>
      </c>
      <c r="AX128" s="10" t="s">
        <v>84</v>
      </c>
      <c r="AY128" s="224" t="s">
        <v>142</v>
      </c>
    </row>
    <row r="129" s="2" customFormat="1" ht="24.15" customHeight="1">
      <c r="A129" s="35"/>
      <c r="B129" s="36"/>
      <c r="C129" s="196" t="s">
        <v>163</v>
      </c>
      <c r="D129" s="196" t="s">
        <v>136</v>
      </c>
      <c r="E129" s="197" t="s">
        <v>222</v>
      </c>
      <c r="F129" s="198" t="s">
        <v>223</v>
      </c>
      <c r="G129" s="199" t="s">
        <v>156</v>
      </c>
      <c r="H129" s="200">
        <v>0.107</v>
      </c>
      <c r="I129" s="201"/>
      <c r="J129" s="202">
        <f>ROUND(I129*H129,2)</f>
        <v>0</v>
      </c>
      <c r="K129" s="198" t="s">
        <v>140</v>
      </c>
      <c r="L129" s="41"/>
      <c r="M129" s="203" t="s">
        <v>1</v>
      </c>
      <c r="N129" s="204" t="s">
        <v>42</v>
      </c>
      <c r="O129" s="88"/>
      <c r="P129" s="205">
        <f>O129*H129</f>
        <v>0</v>
      </c>
      <c r="Q129" s="205">
        <v>0</v>
      </c>
      <c r="R129" s="205">
        <f>Q129*H129</f>
        <v>0</v>
      </c>
      <c r="S129" s="205">
        <v>0</v>
      </c>
      <c r="T129" s="206">
        <f>S129*H129</f>
        <v>0</v>
      </c>
      <c r="U129" s="35"/>
      <c r="V129" s="35"/>
      <c r="W129" s="35"/>
      <c r="X129" s="35"/>
      <c r="Y129" s="35"/>
      <c r="Z129" s="35"/>
      <c r="AA129" s="35"/>
      <c r="AB129" s="35"/>
      <c r="AC129" s="35"/>
      <c r="AD129" s="35"/>
      <c r="AE129" s="35"/>
      <c r="AR129" s="207" t="s">
        <v>141</v>
      </c>
      <c r="AT129" s="207" t="s">
        <v>136</v>
      </c>
      <c r="AU129" s="207" t="s">
        <v>77</v>
      </c>
      <c r="AY129" s="14" t="s">
        <v>142</v>
      </c>
      <c r="BE129" s="208">
        <f>IF(N129="základní",J129,0)</f>
        <v>0</v>
      </c>
      <c r="BF129" s="208">
        <f>IF(N129="snížená",J129,0)</f>
        <v>0</v>
      </c>
      <c r="BG129" s="208">
        <f>IF(N129="zákl. přenesená",J129,0)</f>
        <v>0</v>
      </c>
      <c r="BH129" s="208">
        <f>IF(N129="sníž. přenesená",J129,0)</f>
        <v>0</v>
      </c>
      <c r="BI129" s="208">
        <f>IF(N129="nulová",J129,0)</f>
        <v>0</v>
      </c>
      <c r="BJ129" s="14" t="s">
        <v>84</v>
      </c>
      <c r="BK129" s="208">
        <f>ROUND(I129*H129,2)</f>
        <v>0</v>
      </c>
      <c r="BL129" s="14" t="s">
        <v>141</v>
      </c>
      <c r="BM129" s="207" t="s">
        <v>224</v>
      </c>
    </row>
    <row r="130" s="2" customFormat="1">
      <c r="A130" s="35"/>
      <c r="B130" s="36"/>
      <c r="C130" s="37"/>
      <c r="D130" s="209" t="s">
        <v>225</v>
      </c>
      <c r="E130" s="37"/>
      <c r="F130" s="210" t="s">
        <v>226</v>
      </c>
      <c r="G130" s="37"/>
      <c r="H130" s="37"/>
      <c r="I130" s="211"/>
      <c r="J130" s="37"/>
      <c r="K130" s="37"/>
      <c r="L130" s="41"/>
      <c r="M130" s="212"/>
      <c r="N130" s="213"/>
      <c r="O130" s="88"/>
      <c r="P130" s="88"/>
      <c r="Q130" s="88"/>
      <c r="R130" s="88"/>
      <c r="S130" s="88"/>
      <c r="T130" s="89"/>
      <c r="U130" s="35"/>
      <c r="V130" s="35"/>
      <c r="W130" s="35"/>
      <c r="X130" s="35"/>
      <c r="Y130" s="35"/>
      <c r="Z130" s="35"/>
      <c r="AA130" s="35"/>
      <c r="AB130" s="35"/>
      <c r="AC130" s="35"/>
      <c r="AD130" s="35"/>
      <c r="AE130" s="35"/>
      <c r="AT130" s="14" t="s">
        <v>225</v>
      </c>
      <c r="AU130" s="14" t="s">
        <v>77</v>
      </c>
    </row>
    <row r="131" s="2" customFormat="1">
      <c r="A131" s="35"/>
      <c r="B131" s="36"/>
      <c r="C131" s="37"/>
      <c r="D131" s="209" t="s">
        <v>152</v>
      </c>
      <c r="E131" s="37"/>
      <c r="F131" s="210" t="s">
        <v>227</v>
      </c>
      <c r="G131" s="37"/>
      <c r="H131" s="37"/>
      <c r="I131" s="211"/>
      <c r="J131" s="37"/>
      <c r="K131" s="37"/>
      <c r="L131" s="41"/>
      <c r="M131" s="212"/>
      <c r="N131" s="213"/>
      <c r="O131" s="88"/>
      <c r="P131" s="88"/>
      <c r="Q131" s="88"/>
      <c r="R131" s="88"/>
      <c r="S131" s="88"/>
      <c r="T131" s="89"/>
      <c r="U131" s="35"/>
      <c r="V131" s="35"/>
      <c r="W131" s="35"/>
      <c r="X131" s="35"/>
      <c r="Y131" s="35"/>
      <c r="Z131" s="35"/>
      <c r="AA131" s="35"/>
      <c r="AB131" s="35"/>
      <c r="AC131" s="35"/>
      <c r="AD131" s="35"/>
      <c r="AE131" s="35"/>
      <c r="AT131" s="14" t="s">
        <v>152</v>
      </c>
      <c r="AU131" s="14" t="s">
        <v>77</v>
      </c>
    </row>
    <row r="132" s="10" customFormat="1">
      <c r="A132" s="10"/>
      <c r="B132" s="214"/>
      <c r="C132" s="215"/>
      <c r="D132" s="209" t="s">
        <v>159</v>
      </c>
      <c r="E132" s="216" t="s">
        <v>1</v>
      </c>
      <c r="F132" s="217" t="s">
        <v>228</v>
      </c>
      <c r="G132" s="215"/>
      <c r="H132" s="218">
        <v>0.107</v>
      </c>
      <c r="I132" s="219"/>
      <c r="J132" s="215"/>
      <c r="K132" s="215"/>
      <c r="L132" s="220"/>
      <c r="M132" s="221"/>
      <c r="N132" s="222"/>
      <c r="O132" s="222"/>
      <c r="P132" s="222"/>
      <c r="Q132" s="222"/>
      <c r="R132" s="222"/>
      <c r="S132" s="222"/>
      <c r="T132" s="223"/>
      <c r="U132" s="10"/>
      <c r="V132" s="10"/>
      <c r="W132" s="10"/>
      <c r="X132" s="10"/>
      <c r="Y132" s="10"/>
      <c r="Z132" s="10"/>
      <c r="AA132" s="10"/>
      <c r="AB132" s="10"/>
      <c r="AC132" s="10"/>
      <c r="AD132" s="10"/>
      <c r="AE132" s="10"/>
      <c r="AT132" s="224" t="s">
        <v>159</v>
      </c>
      <c r="AU132" s="224" t="s">
        <v>77</v>
      </c>
      <c r="AV132" s="10" t="s">
        <v>86</v>
      </c>
      <c r="AW132" s="10" t="s">
        <v>33</v>
      </c>
      <c r="AX132" s="10" t="s">
        <v>84</v>
      </c>
      <c r="AY132" s="224" t="s">
        <v>142</v>
      </c>
    </row>
    <row r="133" s="2" customFormat="1" ht="24.15" customHeight="1">
      <c r="A133" s="35"/>
      <c r="B133" s="36"/>
      <c r="C133" s="196" t="s">
        <v>169</v>
      </c>
      <c r="D133" s="196" t="s">
        <v>136</v>
      </c>
      <c r="E133" s="197" t="s">
        <v>164</v>
      </c>
      <c r="F133" s="198" t="s">
        <v>165</v>
      </c>
      <c r="G133" s="199" t="s">
        <v>166</v>
      </c>
      <c r="H133" s="200">
        <v>87.680000000000007</v>
      </c>
      <c r="I133" s="201"/>
      <c r="J133" s="202">
        <f>ROUND(I133*H133,2)</f>
        <v>0</v>
      </c>
      <c r="K133" s="198" t="s">
        <v>140</v>
      </c>
      <c r="L133" s="41"/>
      <c r="M133" s="203" t="s">
        <v>1</v>
      </c>
      <c r="N133" s="204" t="s">
        <v>42</v>
      </c>
      <c r="O133" s="88"/>
      <c r="P133" s="205">
        <f>O133*H133</f>
        <v>0</v>
      </c>
      <c r="Q133" s="205">
        <v>0</v>
      </c>
      <c r="R133" s="205">
        <f>Q133*H133</f>
        <v>0</v>
      </c>
      <c r="S133" s="205">
        <v>0</v>
      </c>
      <c r="T133" s="206">
        <f>S133*H133</f>
        <v>0</v>
      </c>
      <c r="U133" s="35"/>
      <c r="V133" s="35"/>
      <c r="W133" s="35"/>
      <c r="X133" s="35"/>
      <c r="Y133" s="35"/>
      <c r="Z133" s="35"/>
      <c r="AA133" s="35"/>
      <c r="AB133" s="35"/>
      <c r="AC133" s="35"/>
      <c r="AD133" s="35"/>
      <c r="AE133" s="35"/>
      <c r="AR133" s="207" t="s">
        <v>141</v>
      </c>
      <c r="AT133" s="207" t="s">
        <v>136</v>
      </c>
      <c r="AU133" s="207" t="s">
        <v>77</v>
      </c>
      <c r="AY133" s="14" t="s">
        <v>142</v>
      </c>
      <c r="BE133" s="208">
        <f>IF(N133="základní",J133,0)</f>
        <v>0</v>
      </c>
      <c r="BF133" s="208">
        <f>IF(N133="snížená",J133,0)</f>
        <v>0</v>
      </c>
      <c r="BG133" s="208">
        <f>IF(N133="zákl. přenesená",J133,0)</f>
        <v>0</v>
      </c>
      <c r="BH133" s="208">
        <f>IF(N133="sníž. přenesená",J133,0)</f>
        <v>0</v>
      </c>
      <c r="BI133" s="208">
        <f>IF(N133="nulová",J133,0)</f>
        <v>0</v>
      </c>
      <c r="BJ133" s="14" t="s">
        <v>84</v>
      </c>
      <c r="BK133" s="208">
        <f>ROUND(I133*H133,2)</f>
        <v>0</v>
      </c>
      <c r="BL133" s="14" t="s">
        <v>141</v>
      </c>
      <c r="BM133" s="207" t="s">
        <v>229</v>
      </c>
    </row>
    <row r="134" s="2" customFormat="1">
      <c r="A134" s="35"/>
      <c r="B134" s="36"/>
      <c r="C134" s="37"/>
      <c r="D134" s="209" t="s">
        <v>152</v>
      </c>
      <c r="E134" s="37"/>
      <c r="F134" s="210" t="s">
        <v>230</v>
      </c>
      <c r="G134" s="37"/>
      <c r="H134" s="37"/>
      <c r="I134" s="211"/>
      <c r="J134" s="37"/>
      <c r="K134" s="37"/>
      <c r="L134" s="41"/>
      <c r="M134" s="212"/>
      <c r="N134" s="213"/>
      <c r="O134" s="88"/>
      <c r="P134" s="88"/>
      <c r="Q134" s="88"/>
      <c r="R134" s="88"/>
      <c r="S134" s="88"/>
      <c r="T134" s="89"/>
      <c r="U134" s="35"/>
      <c r="V134" s="35"/>
      <c r="W134" s="35"/>
      <c r="X134" s="35"/>
      <c r="Y134" s="35"/>
      <c r="Z134" s="35"/>
      <c r="AA134" s="35"/>
      <c r="AB134" s="35"/>
      <c r="AC134" s="35"/>
      <c r="AD134" s="35"/>
      <c r="AE134" s="35"/>
      <c r="AT134" s="14" t="s">
        <v>152</v>
      </c>
      <c r="AU134" s="14" t="s">
        <v>77</v>
      </c>
    </row>
    <row r="135" s="10" customFormat="1">
      <c r="A135" s="10"/>
      <c r="B135" s="214"/>
      <c r="C135" s="215"/>
      <c r="D135" s="209" t="s">
        <v>159</v>
      </c>
      <c r="E135" s="216" t="s">
        <v>1</v>
      </c>
      <c r="F135" s="217" t="s">
        <v>231</v>
      </c>
      <c r="G135" s="215"/>
      <c r="H135" s="218">
        <v>87.680000000000007</v>
      </c>
      <c r="I135" s="219"/>
      <c r="J135" s="215"/>
      <c r="K135" s="215"/>
      <c r="L135" s="220"/>
      <c r="M135" s="221"/>
      <c r="N135" s="222"/>
      <c r="O135" s="222"/>
      <c r="P135" s="222"/>
      <c r="Q135" s="222"/>
      <c r="R135" s="222"/>
      <c r="S135" s="222"/>
      <c r="T135" s="223"/>
      <c r="U135" s="10"/>
      <c r="V135" s="10"/>
      <c r="W135" s="10"/>
      <c r="X135" s="10"/>
      <c r="Y135" s="10"/>
      <c r="Z135" s="10"/>
      <c r="AA135" s="10"/>
      <c r="AB135" s="10"/>
      <c r="AC135" s="10"/>
      <c r="AD135" s="10"/>
      <c r="AE135" s="10"/>
      <c r="AT135" s="224" t="s">
        <v>159</v>
      </c>
      <c r="AU135" s="224" t="s">
        <v>77</v>
      </c>
      <c r="AV135" s="10" t="s">
        <v>86</v>
      </c>
      <c r="AW135" s="10" t="s">
        <v>33</v>
      </c>
      <c r="AX135" s="10" t="s">
        <v>84</v>
      </c>
      <c r="AY135" s="224" t="s">
        <v>142</v>
      </c>
    </row>
    <row r="136" s="2" customFormat="1" ht="24.15" customHeight="1">
      <c r="A136" s="35"/>
      <c r="B136" s="36"/>
      <c r="C136" s="196" t="s">
        <v>174</v>
      </c>
      <c r="D136" s="196" t="s">
        <v>136</v>
      </c>
      <c r="E136" s="197" t="s">
        <v>170</v>
      </c>
      <c r="F136" s="198" t="s">
        <v>171</v>
      </c>
      <c r="G136" s="199" t="s">
        <v>166</v>
      </c>
      <c r="H136" s="200">
        <v>442.01999999999998</v>
      </c>
      <c r="I136" s="201"/>
      <c r="J136" s="202">
        <f>ROUND(I136*H136,2)</f>
        <v>0</v>
      </c>
      <c r="K136" s="198" t="s">
        <v>140</v>
      </c>
      <c r="L136" s="41"/>
      <c r="M136" s="203" t="s">
        <v>1</v>
      </c>
      <c r="N136" s="204" t="s">
        <v>42</v>
      </c>
      <c r="O136" s="88"/>
      <c r="P136" s="205">
        <f>O136*H136</f>
        <v>0</v>
      </c>
      <c r="Q136" s="205">
        <v>0</v>
      </c>
      <c r="R136" s="205">
        <f>Q136*H136</f>
        <v>0</v>
      </c>
      <c r="S136" s="205">
        <v>0</v>
      </c>
      <c r="T136" s="206">
        <f>S136*H136</f>
        <v>0</v>
      </c>
      <c r="U136" s="35"/>
      <c r="V136" s="35"/>
      <c r="W136" s="35"/>
      <c r="X136" s="35"/>
      <c r="Y136" s="35"/>
      <c r="Z136" s="35"/>
      <c r="AA136" s="35"/>
      <c r="AB136" s="35"/>
      <c r="AC136" s="35"/>
      <c r="AD136" s="35"/>
      <c r="AE136" s="35"/>
      <c r="AR136" s="207" t="s">
        <v>141</v>
      </c>
      <c r="AT136" s="207" t="s">
        <v>136</v>
      </c>
      <c r="AU136" s="207" t="s">
        <v>77</v>
      </c>
      <c r="AY136" s="14" t="s">
        <v>142</v>
      </c>
      <c r="BE136" s="208">
        <f>IF(N136="základní",J136,0)</f>
        <v>0</v>
      </c>
      <c r="BF136" s="208">
        <f>IF(N136="snížená",J136,0)</f>
        <v>0</v>
      </c>
      <c r="BG136" s="208">
        <f>IF(N136="zákl. přenesená",J136,0)</f>
        <v>0</v>
      </c>
      <c r="BH136" s="208">
        <f>IF(N136="sníž. přenesená",J136,0)</f>
        <v>0</v>
      </c>
      <c r="BI136" s="208">
        <f>IF(N136="nulová",J136,0)</f>
        <v>0</v>
      </c>
      <c r="BJ136" s="14" t="s">
        <v>84</v>
      </c>
      <c r="BK136" s="208">
        <f>ROUND(I136*H136,2)</f>
        <v>0</v>
      </c>
      <c r="BL136" s="14" t="s">
        <v>141</v>
      </c>
      <c r="BM136" s="207" t="s">
        <v>232</v>
      </c>
    </row>
    <row r="137" s="2" customFormat="1">
      <c r="A137" s="35"/>
      <c r="B137" s="36"/>
      <c r="C137" s="37"/>
      <c r="D137" s="209" t="s">
        <v>152</v>
      </c>
      <c r="E137" s="37"/>
      <c r="F137" s="210" t="s">
        <v>233</v>
      </c>
      <c r="G137" s="37"/>
      <c r="H137" s="37"/>
      <c r="I137" s="211"/>
      <c r="J137" s="37"/>
      <c r="K137" s="37"/>
      <c r="L137" s="41"/>
      <c r="M137" s="212"/>
      <c r="N137" s="213"/>
      <c r="O137" s="88"/>
      <c r="P137" s="88"/>
      <c r="Q137" s="88"/>
      <c r="R137" s="88"/>
      <c r="S137" s="88"/>
      <c r="T137" s="89"/>
      <c r="U137" s="35"/>
      <c r="V137" s="35"/>
      <c r="W137" s="35"/>
      <c r="X137" s="35"/>
      <c r="Y137" s="35"/>
      <c r="Z137" s="35"/>
      <c r="AA137" s="35"/>
      <c r="AB137" s="35"/>
      <c r="AC137" s="35"/>
      <c r="AD137" s="35"/>
      <c r="AE137" s="35"/>
      <c r="AT137" s="14" t="s">
        <v>152</v>
      </c>
      <c r="AU137" s="14" t="s">
        <v>77</v>
      </c>
    </row>
    <row r="138" s="10" customFormat="1">
      <c r="A138" s="10"/>
      <c r="B138" s="214"/>
      <c r="C138" s="215"/>
      <c r="D138" s="209" t="s">
        <v>159</v>
      </c>
      <c r="E138" s="216" t="s">
        <v>1</v>
      </c>
      <c r="F138" s="217" t="s">
        <v>234</v>
      </c>
      <c r="G138" s="215"/>
      <c r="H138" s="218">
        <v>442.01999999999998</v>
      </c>
      <c r="I138" s="219"/>
      <c r="J138" s="215"/>
      <c r="K138" s="215"/>
      <c r="L138" s="220"/>
      <c r="M138" s="221"/>
      <c r="N138" s="222"/>
      <c r="O138" s="222"/>
      <c r="P138" s="222"/>
      <c r="Q138" s="222"/>
      <c r="R138" s="222"/>
      <c r="S138" s="222"/>
      <c r="T138" s="223"/>
      <c r="U138" s="10"/>
      <c r="V138" s="10"/>
      <c r="W138" s="10"/>
      <c r="X138" s="10"/>
      <c r="Y138" s="10"/>
      <c r="Z138" s="10"/>
      <c r="AA138" s="10"/>
      <c r="AB138" s="10"/>
      <c r="AC138" s="10"/>
      <c r="AD138" s="10"/>
      <c r="AE138" s="10"/>
      <c r="AT138" s="224" t="s">
        <v>159</v>
      </c>
      <c r="AU138" s="224" t="s">
        <v>77</v>
      </c>
      <c r="AV138" s="10" t="s">
        <v>86</v>
      </c>
      <c r="AW138" s="10" t="s">
        <v>33</v>
      </c>
      <c r="AX138" s="10" t="s">
        <v>84</v>
      </c>
      <c r="AY138" s="224" t="s">
        <v>142</v>
      </c>
    </row>
    <row r="139" s="2" customFormat="1" ht="16.5" customHeight="1">
      <c r="A139" s="35"/>
      <c r="B139" s="36"/>
      <c r="C139" s="196" t="s">
        <v>179</v>
      </c>
      <c r="D139" s="196" t="s">
        <v>136</v>
      </c>
      <c r="E139" s="197" t="s">
        <v>175</v>
      </c>
      <c r="F139" s="198" t="s">
        <v>176</v>
      </c>
      <c r="G139" s="199" t="s">
        <v>156</v>
      </c>
      <c r="H139" s="200">
        <v>8.3290000000000006</v>
      </c>
      <c r="I139" s="201"/>
      <c r="J139" s="202">
        <f>ROUND(I139*H139,2)</f>
        <v>0</v>
      </c>
      <c r="K139" s="198" t="s">
        <v>140</v>
      </c>
      <c r="L139" s="41"/>
      <c r="M139" s="203" t="s">
        <v>1</v>
      </c>
      <c r="N139" s="204" t="s">
        <v>42</v>
      </c>
      <c r="O139" s="88"/>
      <c r="P139" s="205">
        <f>O139*H139</f>
        <v>0</v>
      </c>
      <c r="Q139" s="205">
        <v>0</v>
      </c>
      <c r="R139" s="205">
        <f>Q139*H139</f>
        <v>0</v>
      </c>
      <c r="S139" s="205">
        <v>0</v>
      </c>
      <c r="T139" s="206">
        <f>S139*H139</f>
        <v>0</v>
      </c>
      <c r="U139" s="35"/>
      <c r="V139" s="35"/>
      <c r="W139" s="35"/>
      <c r="X139" s="35"/>
      <c r="Y139" s="35"/>
      <c r="Z139" s="35"/>
      <c r="AA139" s="35"/>
      <c r="AB139" s="35"/>
      <c r="AC139" s="35"/>
      <c r="AD139" s="35"/>
      <c r="AE139" s="35"/>
      <c r="AR139" s="207" t="s">
        <v>141</v>
      </c>
      <c r="AT139" s="207" t="s">
        <v>136</v>
      </c>
      <c r="AU139" s="207" t="s">
        <v>77</v>
      </c>
      <c r="AY139" s="14" t="s">
        <v>142</v>
      </c>
      <c r="BE139" s="208">
        <f>IF(N139="základní",J139,0)</f>
        <v>0</v>
      </c>
      <c r="BF139" s="208">
        <f>IF(N139="snížená",J139,0)</f>
        <v>0</v>
      </c>
      <c r="BG139" s="208">
        <f>IF(N139="zákl. přenesená",J139,0)</f>
        <v>0</v>
      </c>
      <c r="BH139" s="208">
        <f>IF(N139="sníž. přenesená",J139,0)</f>
        <v>0</v>
      </c>
      <c r="BI139" s="208">
        <f>IF(N139="nulová",J139,0)</f>
        <v>0</v>
      </c>
      <c r="BJ139" s="14" t="s">
        <v>84</v>
      </c>
      <c r="BK139" s="208">
        <f>ROUND(I139*H139,2)</f>
        <v>0</v>
      </c>
      <c r="BL139" s="14" t="s">
        <v>141</v>
      </c>
      <c r="BM139" s="207" t="s">
        <v>235</v>
      </c>
    </row>
    <row r="140" s="2" customFormat="1">
      <c r="A140" s="35"/>
      <c r="B140" s="36"/>
      <c r="C140" s="37"/>
      <c r="D140" s="209" t="s">
        <v>152</v>
      </c>
      <c r="E140" s="37"/>
      <c r="F140" s="210" t="s">
        <v>178</v>
      </c>
      <c r="G140" s="37"/>
      <c r="H140" s="37"/>
      <c r="I140" s="211"/>
      <c r="J140" s="37"/>
      <c r="K140" s="37"/>
      <c r="L140" s="41"/>
      <c r="M140" s="212"/>
      <c r="N140" s="213"/>
      <c r="O140" s="88"/>
      <c r="P140" s="88"/>
      <c r="Q140" s="88"/>
      <c r="R140" s="88"/>
      <c r="S140" s="88"/>
      <c r="T140" s="89"/>
      <c r="U140" s="35"/>
      <c r="V140" s="35"/>
      <c r="W140" s="35"/>
      <c r="X140" s="35"/>
      <c r="Y140" s="35"/>
      <c r="Z140" s="35"/>
      <c r="AA140" s="35"/>
      <c r="AB140" s="35"/>
      <c r="AC140" s="35"/>
      <c r="AD140" s="35"/>
      <c r="AE140" s="35"/>
      <c r="AT140" s="14" t="s">
        <v>152</v>
      </c>
      <c r="AU140" s="14" t="s">
        <v>77</v>
      </c>
    </row>
    <row r="141" s="10" customFormat="1">
      <c r="A141" s="10"/>
      <c r="B141" s="214"/>
      <c r="C141" s="215"/>
      <c r="D141" s="209" t="s">
        <v>159</v>
      </c>
      <c r="E141" s="216" t="s">
        <v>1</v>
      </c>
      <c r="F141" s="217" t="s">
        <v>236</v>
      </c>
      <c r="G141" s="215"/>
      <c r="H141" s="218">
        <v>8.3290000000000006</v>
      </c>
      <c r="I141" s="219"/>
      <c r="J141" s="215"/>
      <c r="K141" s="215"/>
      <c r="L141" s="220"/>
      <c r="M141" s="221"/>
      <c r="N141" s="222"/>
      <c r="O141" s="222"/>
      <c r="P141" s="222"/>
      <c r="Q141" s="222"/>
      <c r="R141" s="222"/>
      <c r="S141" s="222"/>
      <c r="T141" s="223"/>
      <c r="U141" s="10"/>
      <c r="V141" s="10"/>
      <c r="W141" s="10"/>
      <c r="X141" s="10"/>
      <c r="Y141" s="10"/>
      <c r="Z141" s="10"/>
      <c r="AA141" s="10"/>
      <c r="AB141" s="10"/>
      <c r="AC141" s="10"/>
      <c r="AD141" s="10"/>
      <c r="AE141" s="10"/>
      <c r="AT141" s="224" t="s">
        <v>159</v>
      </c>
      <c r="AU141" s="224" t="s">
        <v>77</v>
      </c>
      <c r="AV141" s="10" t="s">
        <v>86</v>
      </c>
      <c r="AW141" s="10" t="s">
        <v>33</v>
      </c>
      <c r="AX141" s="10" t="s">
        <v>84</v>
      </c>
      <c r="AY141" s="224" t="s">
        <v>142</v>
      </c>
    </row>
    <row r="142" s="2" customFormat="1" ht="16.5" customHeight="1">
      <c r="A142" s="35"/>
      <c r="B142" s="36"/>
      <c r="C142" s="196" t="s">
        <v>185</v>
      </c>
      <c r="D142" s="196" t="s">
        <v>136</v>
      </c>
      <c r="E142" s="197" t="s">
        <v>180</v>
      </c>
      <c r="F142" s="198" t="s">
        <v>181</v>
      </c>
      <c r="G142" s="199" t="s">
        <v>166</v>
      </c>
      <c r="H142" s="200">
        <v>529.70000000000005</v>
      </c>
      <c r="I142" s="201"/>
      <c r="J142" s="202">
        <f>ROUND(I142*H142,2)</f>
        <v>0</v>
      </c>
      <c r="K142" s="198" t="s">
        <v>140</v>
      </c>
      <c r="L142" s="41"/>
      <c r="M142" s="203" t="s">
        <v>1</v>
      </c>
      <c r="N142" s="204" t="s">
        <v>42</v>
      </c>
      <c r="O142" s="88"/>
      <c r="P142" s="205">
        <f>O142*H142</f>
        <v>0</v>
      </c>
      <c r="Q142" s="205">
        <v>0</v>
      </c>
      <c r="R142" s="205">
        <f>Q142*H142</f>
        <v>0</v>
      </c>
      <c r="S142" s="205">
        <v>0</v>
      </c>
      <c r="T142" s="206">
        <f>S142*H142</f>
        <v>0</v>
      </c>
      <c r="U142" s="35"/>
      <c r="V142" s="35"/>
      <c r="W142" s="35"/>
      <c r="X142" s="35"/>
      <c r="Y142" s="35"/>
      <c r="Z142" s="35"/>
      <c r="AA142" s="35"/>
      <c r="AB142" s="35"/>
      <c r="AC142" s="35"/>
      <c r="AD142" s="35"/>
      <c r="AE142" s="35"/>
      <c r="AR142" s="207" t="s">
        <v>141</v>
      </c>
      <c r="AT142" s="207" t="s">
        <v>136</v>
      </c>
      <c r="AU142" s="207" t="s">
        <v>77</v>
      </c>
      <c r="AY142" s="14" t="s">
        <v>142</v>
      </c>
      <c r="BE142" s="208">
        <f>IF(N142="základní",J142,0)</f>
        <v>0</v>
      </c>
      <c r="BF142" s="208">
        <f>IF(N142="snížená",J142,0)</f>
        <v>0</v>
      </c>
      <c r="BG142" s="208">
        <f>IF(N142="zákl. přenesená",J142,0)</f>
        <v>0</v>
      </c>
      <c r="BH142" s="208">
        <f>IF(N142="sníž. přenesená",J142,0)</f>
        <v>0</v>
      </c>
      <c r="BI142" s="208">
        <f>IF(N142="nulová",J142,0)</f>
        <v>0</v>
      </c>
      <c r="BJ142" s="14" t="s">
        <v>84</v>
      </c>
      <c r="BK142" s="208">
        <f>ROUND(I142*H142,2)</f>
        <v>0</v>
      </c>
      <c r="BL142" s="14" t="s">
        <v>141</v>
      </c>
      <c r="BM142" s="207" t="s">
        <v>237</v>
      </c>
    </row>
    <row r="143" s="2" customFormat="1">
      <c r="A143" s="35"/>
      <c r="B143" s="36"/>
      <c r="C143" s="37"/>
      <c r="D143" s="209" t="s">
        <v>152</v>
      </c>
      <c r="E143" s="37"/>
      <c r="F143" s="210" t="s">
        <v>183</v>
      </c>
      <c r="G143" s="37"/>
      <c r="H143" s="37"/>
      <c r="I143" s="211"/>
      <c r="J143" s="37"/>
      <c r="K143" s="37"/>
      <c r="L143" s="41"/>
      <c r="M143" s="212"/>
      <c r="N143" s="213"/>
      <c r="O143" s="88"/>
      <c r="P143" s="88"/>
      <c r="Q143" s="88"/>
      <c r="R143" s="88"/>
      <c r="S143" s="88"/>
      <c r="T143" s="89"/>
      <c r="U143" s="35"/>
      <c r="V143" s="35"/>
      <c r="W143" s="35"/>
      <c r="X143" s="35"/>
      <c r="Y143" s="35"/>
      <c r="Z143" s="35"/>
      <c r="AA143" s="35"/>
      <c r="AB143" s="35"/>
      <c r="AC143" s="35"/>
      <c r="AD143" s="35"/>
      <c r="AE143" s="35"/>
      <c r="AT143" s="14" t="s">
        <v>152</v>
      </c>
      <c r="AU143" s="14" t="s">
        <v>77</v>
      </c>
    </row>
    <row r="144" s="10" customFormat="1">
      <c r="A144" s="10"/>
      <c r="B144" s="214"/>
      <c r="C144" s="215"/>
      <c r="D144" s="209" t="s">
        <v>159</v>
      </c>
      <c r="E144" s="216" t="s">
        <v>1</v>
      </c>
      <c r="F144" s="217" t="s">
        <v>238</v>
      </c>
      <c r="G144" s="215"/>
      <c r="H144" s="218">
        <v>529.70000000000005</v>
      </c>
      <c r="I144" s="219"/>
      <c r="J144" s="215"/>
      <c r="K144" s="215"/>
      <c r="L144" s="220"/>
      <c r="M144" s="221"/>
      <c r="N144" s="222"/>
      <c r="O144" s="222"/>
      <c r="P144" s="222"/>
      <c r="Q144" s="222"/>
      <c r="R144" s="222"/>
      <c r="S144" s="222"/>
      <c r="T144" s="223"/>
      <c r="U144" s="10"/>
      <c r="V144" s="10"/>
      <c r="W144" s="10"/>
      <c r="X144" s="10"/>
      <c r="Y144" s="10"/>
      <c r="Z144" s="10"/>
      <c r="AA144" s="10"/>
      <c r="AB144" s="10"/>
      <c r="AC144" s="10"/>
      <c r="AD144" s="10"/>
      <c r="AE144" s="10"/>
      <c r="AT144" s="224" t="s">
        <v>159</v>
      </c>
      <c r="AU144" s="224" t="s">
        <v>77</v>
      </c>
      <c r="AV144" s="10" t="s">
        <v>86</v>
      </c>
      <c r="AW144" s="10" t="s">
        <v>33</v>
      </c>
      <c r="AX144" s="10" t="s">
        <v>84</v>
      </c>
      <c r="AY144" s="224" t="s">
        <v>142</v>
      </c>
    </row>
    <row r="145" s="2" customFormat="1" ht="24.15" customHeight="1">
      <c r="A145" s="35"/>
      <c r="B145" s="36"/>
      <c r="C145" s="196" t="s">
        <v>191</v>
      </c>
      <c r="D145" s="196" t="s">
        <v>136</v>
      </c>
      <c r="E145" s="197" t="s">
        <v>186</v>
      </c>
      <c r="F145" s="198" t="s">
        <v>187</v>
      </c>
      <c r="G145" s="199" t="s">
        <v>188</v>
      </c>
      <c r="H145" s="200">
        <v>6</v>
      </c>
      <c r="I145" s="201"/>
      <c r="J145" s="202">
        <f>ROUND(I145*H145,2)</f>
        <v>0</v>
      </c>
      <c r="K145" s="198" t="s">
        <v>140</v>
      </c>
      <c r="L145" s="41"/>
      <c r="M145" s="203" t="s">
        <v>1</v>
      </c>
      <c r="N145" s="204" t="s">
        <v>42</v>
      </c>
      <c r="O145" s="88"/>
      <c r="P145" s="205">
        <f>O145*H145</f>
        <v>0</v>
      </c>
      <c r="Q145" s="205">
        <v>0</v>
      </c>
      <c r="R145" s="205">
        <f>Q145*H145</f>
        <v>0</v>
      </c>
      <c r="S145" s="205">
        <v>0</v>
      </c>
      <c r="T145" s="206">
        <f>S145*H145</f>
        <v>0</v>
      </c>
      <c r="U145" s="35"/>
      <c r="V145" s="35"/>
      <c r="W145" s="35"/>
      <c r="X145" s="35"/>
      <c r="Y145" s="35"/>
      <c r="Z145" s="35"/>
      <c r="AA145" s="35"/>
      <c r="AB145" s="35"/>
      <c r="AC145" s="35"/>
      <c r="AD145" s="35"/>
      <c r="AE145" s="35"/>
      <c r="AR145" s="207" t="s">
        <v>141</v>
      </c>
      <c r="AT145" s="207" t="s">
        <v>136</v>
      </c>
      <c r="AU145" s="207" t="s">
        <v>77</v>
      </c>
      <c r="AY145" s="14" t="s">
        <v>142</v>
      </c>
      <c r="BE145" s="208">
        <f>IF(N145="základní",J145,0)</f>
        <v>0</v>
      </c>
      <c r="BF145" s="208">
        <f>IF(N145="snížená",J145,0)</f>
        <v>0</v>
      </c>
      <c r="BG145" s="208">
        <f>IF(N145="zákl. přenesená",J145,0)</f>
        <v>0</v>
      </c>
      <c r="BH145" s="208">
        <f>IF(N145="sníž. přenesená",J145,0)</f>
        <v>0</v>
      </c>
      <c r="BI145" s="208">
        <f>IF(N145="nulová",J145,0)</f>
        <v>0</v>
      </c>
      <c r="BJ145" s="14" t="s">
        <v>84</v>
      </c>
      <c r="BK145" s="208">
        <f>ROUND(I145*H145,2)</f>
        <v>0</v>
      </c>
      <c r="BL145" s="14" t="s">
        <v>141</v>
      </c>
      <c r="BM145" s="207" t="s">
        <v>239</v>
      </c>
    </row>
    <row r="146" s="2" customFormat="1">
      <c r="A146" s="35"/>
      <c r="B146" s="36"/>
      <c r="C146" s="37"/>
      <c r="D146" s="209" t="s">
        <v>152</v>
      </c>
      <c r="E146" s="37"/>
      <c r="F146" s="210" t="s">
        <v>240</v>
      </c>
      <c r="G146" s="37"/>
      <c r="H146" s="37"/>
      <c r="I146" s="211"/>
      <c r="J146" s="37"/>
      <c r="K146" s="37"/>
      <c r="L146" s="41"/>
      <c r="M146" s="212"/>
      <c r="N146" s="213"/>
      <c r="O146" s="88"/>
      <c r="P146" s="88"/>
      <c r="Q146" s="88"/>
      <c r="R146" s="88"/>
      <c r="S146" s="88"/>
      <c r="T146" s="89"/>
      <c r="U146" s="35"/>
      <c r="V146" s="35"/>
      <c r="W146" s="35"/>
      <c r="X146" s="35"/>
      <c r="Y146" s="35"/>
      <c r="Z146" s="35"/>
      <c r="AA146" s="35"/>
      <c r="AB146" s="35"/>
      <c r="AC146" s="35"/>
      <c r="AD146" s="35"/>
      <c r="AE146" s="35"/>
      <c r="AT146" s="14" t="s">
        <v>152</v>
      </c>
      <c r="AU146" s="14" t="s">
        <v>77</v>
      </c>
    </row>
    <row r="147" s="10" customFormat="1">
      <c r="A147" s="10"/>
      <c r="B147" s="214"/>
      <c r="C147" s="215"/>
      <c r="D147" s="209" t="s">
        <v>159</v>
      </c>
      <c r="E147" s="216" t="s">
        <v>1</v>
      </c>
      <c r="F147" s="217" t="s">
        <v>218</v>
      </c>
      <c r="G147" s="215"/>
      <c r="H147" s="218">
        <v>6</v>
      </c>
      <c r="I147" s="219"/>
      <c r="J147" s="215"/>
      <c r="K147" s="215"/>
      <c r="L147" s="220"/>
      <c r="M147" s="221"/>
      <c r="N147" s="222"/>
      <c r="O147" s="222"/>
      <c r="P147" s="222"/>
      <c r="Q147" s="222"/>
      <c r="R147" s="222"/>
      <c r="S147" s="222"/>
      <c r="T147" s="223"/>
      <c r="U147" s="10"/>
      <c r="V147" s="10"/>
      <c r="W147" s="10"/>
      <c r="X147" s="10"/>
      <c r="Y147" s="10"/>
      <c r="Z147" s="10"/>
      <c r="AA147" s="10"/>
      <c r="AB147" s="10"/>
      <c r="AC147" s="10"/>
      <c r="AD147" s="10"/>
      <c r="AE147" s="10"/>
      <c r="AT147" s="224" t="s">
        <v>159</v>
      </c>
      <c r="AU147" s="224" t="s">
        <v>77</v>
      </c>
      <c r="AV147" s="10" t="s">
        <v>86</v>
      </c>
      <c r="AW147" s="10" t="s">
        <v>33</v>
      </c>
      <c r="AX147" s="10" t="s">
        <v>84</v>
      </c>
      <c r="AY147" s="224" t="s">
        <v>142</v>
      </c>
    </row>
    <row r="148" s="2" customFormat="1" ht="16.5" customHeight="1">
      <c r="A148" s="35"/>
      <c r="B148" s="36"/>
      <c r="C148" s="236" t="s">
        <v>199</v>
      </c>
      <c r="D148" s="236" t="s">
        <v>192</v>
      </c>
      <c r="E148" s="237" t="s">
        <v>193</v>
      </c>
      <c r="F148" s="238" t="s">
        <v>194</v>
      </c>
      <c r="G148" s="239" t="s">
        <v>195</v>
      </c>
      <c r="H148" s="240">
        <v>2238.152</v>
      </c>
      <c r="I148" s="241"/>
      <c r="J148" s="242">
        <f>ROUND(I148*H148,2)</f>
        <v>0</v>
      </c>
      <c r="K148" s="238" t="s">
        <v>140</v>
      </c>
      <c r="L148" s="243"/>
      <c r="M148" s="244" t="s">
        <v>1</v>
      </c>
      <c r="N148" s="245" t="s">
        <v>42</v>
      </c>
      <c r="O148" s="88"/>
      <c r="P148" s="205">
        <f>O148*H148</f>
        <v>0</v>
      </c>
      <c r="Q148" s="205">
        <v>1</v>
      </c>
      <c r="R148" s="205">
        <f>Q148*H148</f>
        <v>2238.152</v>
      </c>
      <c r="S148" s="205">
        <v>0</v>
      </c>
      <c r="T148" s="206">
        <f>S148*H148</f>
        <v>0</v>
      </c>
      <c r="U148" s="35"/>
      <c r="V148" s="35"/>
      <c r="W148" s="35"/>
      <c r="X148" s="35"/>
      <c r="Y148" s="35"/>
      <c r="Z148" s="35"/>
      <c r="AA148" s="35"/>
      <c r="AB148" s="35"/>
      <c r="AC148" s="35"/>
      <c r="AD148" s="35"/>
      <c r="AE148" s="35"/>
      <c r="AR148" s="207" t="s">
        <v>196</v>
      </c>
      <c r="AT148" s="207" t="s">
        <v>192</v>
      </c>
      <c r="AU148" s="207" t="s">
        <v>77</v>
      </c>
      <c r="AY148" s="14" t="s">
        <v>142</v>
      </c>
      <c r="BE148" s="208">
        <f>IF(N148="základní",J148,0)</f>
        <v>0</v>
      </c>
      <c r="BF148" s="208">
        <f>IF(N148="snížená",J148,0)</f>
        <v>0</v>
      </c>
      <c r="BG148" s="208">
        <f>IF(N148="zákl. přenesená",J148,0)</f>
        <v>0</v>
      </c>
      <c r="BH148" s="208">
        <f>IF(N148="sníž. přenesená",J148,0)</f>
        <v>0</v>
      </c>
      <c r="BI148" s="208">
        <f>IF(N148="nulová",J148,0)</f>
        <v>0</v>
      </c>
      <c r="BJ148" s="14" t="s">
        <v>84</v>
      </c>
      <c r="BK148" s="208">
        <f>ROUND(I148*H148,2)</f>
        <v>0</v>
      </c>
      <c r="BL148" s="14" t="s">
        <v>196</v>
      </c>
      <c r="BM148" s="207" t="s">
        <v>241</v>
      </c>
    </row>
    <row r="149" s="10" customFormat="1">
      <c r="A149" s="10"/>
      <c r="B149" s="214"/>
      <c r="C149" s="215"/>
      <c r="D149" s="209" t="s">
        <v>159</v>
      </c>
      <c r="E149" s="216" t="s">
        <v>1</v>
      </c>
      <c r="F149" s="217" t="s">
        <v>242</v>
      </c>
      <c r="G149" s="215"/>
      <c r="H149" s="218">
        <v>2238.152</v>
      </c>
      <c r="I149" s="219"/>
      <c r="J149" s="215"/>
      <c r="K149" s="215"/>
      <c r="L149" s="220"/>
      <c r="M149" s="221"/>
      <c r="N149" s="222"/>
      <c r="O149" s="222"/>
      <c r="P149" s="222"/>
      <c r="Q149" s="222"/>
      <c r="R149" s="222"/>
      <c r="S149" s="222"/>
      <c r="T149" s="223"/>
      <c r="U149" s="10"/>
      <c r="V149" s="10"/>
      <c r="W149" s="10"/>
      <c r="X149" s="10"/>
      <c r="Y149" s="10"/>
      <c r="Z149" s="10"/>
      <c r="AA149" s="10"/>
      <c r="AB149" s="10"/>
      <c r="AC149" s="10"/>
      <c r="AD149" s="10"/>
      <c r="AE149" s="10"/>
      <c r="AT149" s="224" t="s">
        <v>159</v>
      </c>
      <c r="AU149" s="224" t="s">
        <v>77</v>
      </c>
      <c r="AV149" s="10" t="s">
        <v>86</v>
      </c>
      <c r="AW149" s="10" t="s">
        <v>33</v>
      </c>
      <c r="AX149" s="10" t="s">
        <v>84</v>
      </c>
      <c r="AY149" s="224" t="s">
        <v>142</v>
      </c>
    </row>
    <row r="150" s="2" customFormat="1" ht="33" customHeight="1">
      <c r="A150" s="35"/>
      <c r="B150" s="36"/>
      <c r="C150" s="196" t="s">
        <v>203</v>
      </c>
      <c r="D150" s="196" t="s">
        <v>136</v>
      </c>
      <c r="E150" s="197" t="s">
        <v>200</v>
      </c>
      <c r="F150" s="198" t="s">
        <v>201</v>
      </c>
      <c r="G150" s="199" t="s">
        <v>188</v>
      </c>
      <c r="H150" s="200">
        <v>6</v>
      </c>
      <c r="I150" s="201"/>
      <c r="J150" s="202">
        <f>ROUND(I150*H150,2)</f>
        <v>0</v>
      </c>
      <c r="K150" s="198" t="s">
        <v>140</v>
      </c>
      <c r="L150" s="41"/>
      <c r="M150" s="203" t="s">
        <v>1</v>
      </c>
      <c r="N150" s="204" t="s">
        <v>42</v>
      </c>
      <c r="O150" s="88"/>
      <c r="P150" s="205">
        <f>O150*H150</f>
        <v>0</v>
      </c>
      <c r="Q150" s="205">
        <v>0</v>
      </c>
      <c r="R150" s="205">
        <f>Q150*H150</f>
        <v>0</v>
      </c>
      <c r="S150" s="205">
        <v>0</v>
      </c>
      <c r="T150" s="206">
        <f>S150*H150</f>
        <v>0</v>
      </c>
      <c r="U150" s="35"/>
      <c r="V150" s="35"/>
      <c r="W150" s="35"/>
      <c r="X150" s="35"/>
      <c r="Y150" s="35"/>
      <c r="Z150" s="35"/>
      <c r="AA150" s="35"/>
      <c r="AB150" s="35"/>
      <c r="AC150" s="35"/>
      <c r="AD150" s="35"/>
      <c r="AE150" s="35"/>
      <c r="AR150" s="207" t="s">
        <v>141</v>
      </c>
      <c r="AT150" s="207" t="s">
        <v>136</v>
      </c>
      <c r="AU150" s="207" t="s">
        <v>77</v>
      </c>
      <c r="AY150" s="14" t="s">
        <v>142</v>
      </c>
      <c r="BE150" s="208">
        <f>IF(N150="základní",J150,0)</f>
        <v>0</v>
      </c>
      <c r="BF150" s="208">
        <f>IF(N150="snížená",J150,0)</f>
        <v>0</v>
      </c>
      <c r="BG150" s="208">
        <f>IF(N150="zákl. přenesená",J150,0)</f>
        <v>0</v>
      </c>
      <c r="BH150" s="208">
        <f>IF(N150="sníž. přenesená",J150,0)</f>
        <v>0</v>
      </c>
      <c r="BI150" s="208">
        <f>IF(N150="nulová",J150,0)</f>
        <v>0</v>
      </c>
      <c r="BJ150" s="14" t="s">
        <v>84</v>
      </c>
      <c r="BK150" s="208">
        <f>ROUND(I150*H150,2)</f>
        <v>0</v>
      </c>
      <c r="BL150" s="14" t="s">
        <v>141</v>
      </c>
      <c r="BM150" s="207" t="s">
        <v>243</v>
      </c>
    </row>
    <row r="151" s="2" customFormat="1">
      <c r="A151" s="35"/>
      <c r="B151" s="36"/>
      <c r="C151" s="37"/>
      <c r="D151" s="209" t="s">
        <v>152</v>
      </c>
      <c r="E151" s="37"/>
      <c r="F151" s="210" t="s">
        <v>244</v>
      </c>
      <c r="G151" s="37"/>
      <c r="H151" s="37"/>
      <c r="I151" s="211"/>
      <c r="J151" s="37"/>
      <c r="K151" s="37"/>
      <c r="L151" s="41"/>
      <c r="M151" s="212"/>
      <c r="N151" s="213"/>
      <c r="O151" s="88"/>
      <c r="P151" s="88"/>
      <c r="Q151" s="88"/>
      <c r="R151" s="88"/>
      <c r="S151" s="88"/>
      <c r="T151" s="89"/>
      <c r="U151" s="35"/>
      <c r="V151" s="35"/>
      <c r="W151" s="35"/>
      <c r="X151" s="35"/>
      <c r="Y151" s="35"/>
      <c r="Z151" s="35"/>
      <c r="AA151" s="35"/>
      <c r="AB151" s="35"/>
      <c r="AC151" s="35"/>
      <c r="AD151" s="35"/>
      <c r="AE151" s="35"/>
      <c r="AT151" s="14" t="s">
        <v>152</v>
      </c>
      <c r="AU151" s="14" t="s">
        <v>77</v>
      </c>
    </row>
    <row r="152" s="10" customFormat="1">
      <c r="A152" s="10"/>
      <c r="B152" s="214"/>
      <c r="C152" s="215"/>
      <c r="D152" s="209" t="s">
        <v>159</v>
      </c>
      <c r="E152" s="216" t="s">
        <v>1</v>
      </c>
      <c r="F152" s="217" t="s">
        <v>218</v>
      </c>
      <c r="G152" s="215"/>
      <c r="H152" s="218">
        <v>6</v>
      </c>
      <c r="I152" s="219"/>
      <c r="J152" s="215"/>
      <c r="K152" s="215"/>
      <c r="L152" s="220"/>
      <c r="M152" s="221"/>
      <c r="N152" s="222"/>
      <c r="O152" s="222"/>
      <c r="P152" s="222"/>
      <c r="Q152" s="222"/>
      <c r="R152" s="222"/>
      <c r="S152" s="222"/>
      <c r="T152" s="223"/>
      <c r="U152" s="10"/>
      <c r="V152" s="10"/>
      <c r="W152" s="10"/>
      <c r="X152" s="10"/>
      <c r="Y152" s="10"/>
      <c r="Z152" s="10"/>
      <c r="AA152" s="10"/>
      <c r="AB152" s="10"/>
      <c r="AC152" s="10"/>
      <c r="AD152" s="10"/>
      <c r="AE152" s="10"/>
      <c r="AT152" s="224" t="s">
        <v>159</v>
      </c>
      <c r="AU152" s="224" t="s">
        <v>77</v>
      </c>
      <c r="AV152" s="10" t="s">
        <v>86</v>
      </c>
      <c r="AW152" s="10" t="s">
        <v>33</v>
      </c>
      <c r="AX152" s="10" t="s">
        <v>84</v>
      </c>
      <c r="AY152" s="224" t="s">
        <v>142</v>
      </c>
    </row>
    <row r="153" s="2" customFormat="1" ht="44.25" customHeight="1">
      <c r="A153" s="35"/>
      <c r="B153" s="36"/>
      <c r="C153" s="196" t="s">
        <v>208</v>
      </c>
      <c r="D153" s="196" t="s">
        <v>136</v>
      </c>
      <c r="E153" s="197" t="s">
        <v>204</v>
      </c>
      <c r="F153" s="198" t="s">
        <v>205</v>
      </c>
      <c r="G153" s="199" t="s">
        <v>166</v>
      </c>
      <c r="H153" s="200">
        <v>1626</v>
      </c>
      <c r="I153" s="201"/>
      <c r="J153" s="202">
        <f>ROUND(I153*H153,2)</f>
        <v>0</v>
      </c>
      <c r="K153" s="198" t="s">
        <v>140</v>
      </c>
      <c r="L153" s="41"/>
      <c r="M153" s="203" t="s">
        <v>1</v>
      </c>
      <c r="N153" s="204" t="s">
        <v>42</v>
      </c>
      <c r="O153" s="88"/>
      <c r="P153" s="205">
        <f>O153*H153</f>
        <v>0</v>
      </c>
      <c r="Q153" s="205">
        <v>0</v>
      </c>
      <c r="R153" s="205">
        <f>Q153*H153</f>
        <v>0</v>
      </c>
      <c r="S153" s="205">
        <v>0</v>
      </c>
      <c r="T153" s="206">
        <f>S153*H153</f>
        <v>0</v>
      </c>
      <c r="U153" s="35"/>
      <c r="V153" s="35"/>
      <c r="W153" s="35"/>
      <c r="X153" s="35"/>
      <c r="Y153" s="35"/>
      <c r="Z153" s="35"/>
      <c r="AA153" s="35"/>
      <c r="AB153" s="35"/>
      <c r="AC153" s="35"/>
      <c r="AD153" s="35"/>
      <c r="AE153" s="35"/>
      <c r="AR153" s="207" t="s">
        <v>141</v>
      </c>
      <c r="AT153" s="207" t="s">
        <v>136</v>
      </c>
      <c r="AU153" s="207" t="s">
        <v>77</v>
      </c>
      <c r="AY153" s="14" t="s">
        <v>142</v>
      </c>
      <c r="BE153" s="208">
        <f>IF(N153="základní",J153,0)</f>
        <v>0</v>
      </c>
      <c r="BF153" s="208">
        <f>IF(N153="snížená",J153,0)</f>
        <v>0</v>
      </c>
      <c r="BG153" s="208">
        <f>IF(N153="zákl. přenesená",J153,0)</f>
        <v>0</v>
      </c>
      <c r="BH153" s="208">
        <f>IF(N153="sníž. přenesená",J153,0)</f>
        <v>0</v>
      </c>
      <c r="BI153" s="208">
        <f>IF(N153="nulová",J153,0)</f>
        <v>0</v>
      </c>
      <c r="BJ153" s="14" t="s">
        <v>84</v>
      </c>
      <c r="BK153" s="208">
        <f>ROUND(I153*H153,2)</f>
        <v>0</v>
      </c>
      <c r="BL153" s="14" t="s">
        <v>141</v>
      </c>
      <c r="BM153" s="207" t="s">
        <v>245</v>
      </c>
    </row>
    <row r="154" s="2" customFormat="1">
      <c r="A154" s="35"/>
      <c r="B154" s="36"/>
      <c r="C154" s="37"/>
      <c r="D154" s="209" t="s">
        <v>152</v>
      </c>
      <c r="E154" s="37"/>
      <c r="F154" s="210" t="s">
        <v>246</v>
      </c>
      <c r="G154" s="37"/>
      <c r="H154" s="37"/>
      <c r="I154" s="211"/>
      <c r="J154" s="37"/>
      <c r="K154" s="37"/>
      <c r="L154" s="41"/>
      <c r="M154" s="212"/>
      <c r="N154" s="213"/>
      <c r="O154" s="88"/>
      <c r="P154" s="88"/>
      <c r="Q154" s="88"/>
      <c r="R154" s="88"/>
      <c r="S154" s="88"/>
      <c r="T154" s="89"/>
      <c r="U154" s="35"/>
      <c r="V154" s="35"/>
      <c r="W154" s="35"/>
      <c r="X154" s="35"/>
      <c r="Y154" s="35"/>
      <c r="Z154" s="35"/>
      <c r="AA154" s="35"/>
      <c r="AB154" s="35"/>
      <c r="AC154" s="35"/>
      <c r="AD154" s="35"/>
      <c r="AE154" s="35"/>
      <c r="AT154" s="14" t="s">
        <v>152</v>
      </c>
      <c r="AU154" s="14" t="s">
        <v>77</v>
      </c>
    </row>
    <row r="155" s="10" customFormat="1">
      <c r="A155" s="10"/>
      <c r="B155" s="214"/>
      <c r="C155" s="215"/>
      <c r="D155" s="209" t="s">
        <v>159</v>
      </c>
      <c r="E155" s="216" t="s">
        <v>1</v>
      </c>
      <c r="F155" s="217" t="s">
        <v>247</v>
      </c>
      <c r="G155" s="215"/>
      <c r="H155" s="218">
        <v>1626</v>
      </c>
      <c r="I155" s="219"/>
      <c r="J155" s="215"/>
      <c r="K155" s="215"/>
      <c r="L155" s="220"/>
      <c r="M155" s="221"/>
      <c r="N155" s="222"/>
      <c r="O155" s="222"/>
      <c r="P155" s="222"/>
      <c r="Q155" s="222"/>
      <c r="R155" s="222"/>
      <c r="S155" s="222"/>
      <c r="T155" s="223"/>
      <c r="U155" s="10"/>
      <c r="V155" s="10"/>
      <c r="W155" s="10"/>
      <c r="X155" s="10"/>
      <c r="Y155" s="10"/>
      <c r="Z155" s="10"/>
      <c r="AA155" s="10"/>
      <c r="AB155" s="10"/>
      <c r="AC155" s="10"/>
      <c r="AD155" s="10"/>
      <c r="AE155" s="10"/>
      <c r="AT155" s="224" t="s">
        <v>159</v>
      </c>
      <c r="AU155" s="224" t="s">
        <v>77</v>
      </c>
      <c r="AV155" s="10" t="s">
        <v>86</v>
      </c>
      <c r="AW155" s="10" t="s">
        <v>33</v>
      </c>
      <c r="AX155" s="10" t="s">
        <v>84</v>
      </c>
      <c r="AY155" s="224" t="s">
        <v>142</v>
      </c>
    </row>
    <row r="156" s="2" customFormat="1" ht="24.15" customHeight="1">
      <c r="A156" s="35"/>
      <c r="B156" s="36"/>
      <c r="C156" s="196" t="s">
        <v>248</v>
      </c>
      <c r="D156" s="196" t="s">
        <v>136</v>
      </c>
      <c r="E156" s="197" t="s">
        <v>209</v>
      </c>
      <c r="F156" s="198" t="s">
        <v>210</v>
      </c>
      <c r="G156" s="199" t="s">
        <v>150</v>
      </c>
      <c r="H156" s="200">
        <v>2</v>
      </c>
      <c r="I156" s="201"/>
      <c r="J156" s="202">
        <f>ROUND(I156*H156,2)</f>
        <v>0</v>
      </c>
      <c r="K156" s="198" t="s">
        <v>140</v>
      </c>
      <c r="L156" s="41"/>
      <c r="M156" s="203" t="s">
        <v>1</v>
      </c>
      <c r="N156" s="204" t="s">
        <v>42</v>
      </c>
      <c r="O156" s="88"/>
      <c r="P156" s="205">
        <f>O156*H156</f>
        <v>0</v>
      </c>
      <c r="Q156" s="205">
        <v>0</v>
      </c>
      <c r="R156" s="205">
        <f>Q156*H156</f>
        <v>0</v>
      </c>
      <c r="S156" s="205">
        <v>0</v>
      </c>
      <c r="T156" s="206">
        <f>S156*H156</f>
        <v>0</v>
      </c>
      <c r="U156" s="35"/>
      <c r="V156" s="35"/>
      <c r="W156" s="35"/>
      <c r="X156" s="35"/>
      <c r="Y156" s="35"/>
      <c r="Z156" s="35"/>
      <c r="AA156" s="35"/>
      <c r="AB156" s="35"/>
      <c r="AC156" s="35"/>
      <c r="AD156" s="35"/>
      <c r="AE156" s="35"/>
      <c r="AR156" s="207" t="s">
        <v>141</v>
      </c>
      <c r="AT156" s="207" t="s">
        <v>136</v>
      </c>
      <c r="AU156" s="207" t="s">
        <v>77</v>
      </c>
      <c r="AY156" s="14" t="s">
        <v>142</v>
      </c>
      <c r="BE156" s="208">
        <f>IF(N156="základní",J156,0)</f>
        <v>0</v>
      </c>
      <c r="BF156" s="208">
        <f>IF(N156="snížená",J156,0)</f>
        <v>0</v>
      </c>
      <c r="BG156" s="208">
        <f>IF(N156="zákl. přenesená",J156,0)</f>
        <v>0</v>
      </c>
      <c r="BH156" s="208">
        <f>IF(N156="sníž. přenesená",J156,0)</f>
        <v>0</v>
      </c>
      <c r="BI156" s="208">
        <f>IF(N156="nulová",J156,0)</f>
        <v>0</v>
      </c>
      <c r="BJ156" s="14" t="s">
        <v>84</v>
      </c>
      <c r="BK156" s="208">
        <f>ROUND(I156*H156,2)</f>
        <v>0</v>
      </c>
      <c r="BL156" s="14" t="s">
        <v>141</v>
      </c>
      <c r="BM156" s="207" t="s">
        <v>249</v>
      </c>
    </row>
    <row r="157" s="2" customFormat="1">
      <c r="A157" s="35"/>
      <c r="B157" s="36"/>
      <c r="C157" s="37"/>
      <c r="D157" s="209" t="s">
        <v>152</v>
      </c>
      <c r="E157" s="37"/>
      <c r="F157" s="210" t="s">
        <v>250</v>
      </c>
      <c r="G157" s="37"/>
      <c r="H157" s="37"/>
      <c r="I157" s="211"/>
      <c r="J157" s="37"/>
      <c r="K157" s="37"/>
      <c r="L157" s="41"/>
      <c r="M157" s="246"/>
      <c r="N157" s="247"/>
      <c r="O157" s="248"/>
      <c r="P157" s="248"/>
      <c r="Q157" s="248"/>
      <c r="R157" s="248"/>
      <c r="S157" s="248"/>
      <c r="T157" s="249"/>
      <c r="U157" s="35"/>
      <c r="V157" s="35"/>
      <c r="W157" s="35"/>
      <c r="X157" s="35"/>
      <c r="Y157" s="35"/>
      <c r="Z157" s="35"/>
      <c r="AA157" s="35"/>
      <c r="AB157" s="35"/>
      <c r="AC157" s="35"/>
      <c r="AD157" s="35"/>
      <c r="AE157" s="35"/>
      <c r="AT157" s="14" t="s">
        <v>152</v>
      </c>
      <c r="AU157" s="14" t="s">
        <v>77</v>
      </c>
    </row>
    <row r="158" s="2" customFormat="1" ht="6.96" customHeight="1">
      <c r="A158" s="35"/>
      <c r="B158" s="63"/>
      <c r="C158" s="64"/>
      <c r="D158" s="64"/>
      <c r="E158" s="64"/>
      <c r="F158" s="64"/>
      <c r="G158" s="64"/>
      <c r="H158" s="64"/>
      <c r="I158" s="64"/>
      <c r="J158" s="64"/>
      <c r="K158" s="64"/>
      <c r="L158" s="41"/>
      <c r="M158" s="35"/>
      <c r="O158" s="35"/>
      <c r="P158" s="35"/>
      <c r="Q158" s="35"/>
      <c r="R158" s="35"/>
      <c r="S158" s="35"/>
      <c r="T158" s="35"/>
      <c r="U158" s="35"/>
      <c r="V158" s="35"/>
      <c r="W158" s="35"/>
      <c r="X158" s="35"/>
      <c r="Y158" s="35"/>
      <c r="Z158" s="35"/>
      <c r="AA158" s="35"/>
      <c r="AB158" s="35"/>
      <c r="AC158" s="35"/>
      <c r="AD158" s="35"/>
      <c r="AE158" s="35"/>
    </row>
  </sheetData>
  <sheetProtection sheet="1" autoFilter="0" formatColumns="0" formatRows="0" objects="1" scenarios="1" spinCount="100000" saltValue="B7KAltq8IbykM5i0iCeAT30vQjkThMJBha+YJmHvEtQlkav/1XzTA2lpEcoJm/CR0HZFgw/E4jOGateQGdK6oA==" hashValue="PS50hRmDEoYTqohPLvkx6cUQwETt3AyAq7KLRdOsb/ShaCsz8lQ3fLgOhI94+/FSQ1Ff/JCk5LYpq3ox+iVmGg==" algorithmName="SHA-512" password="CC35"/>
  <autoFilter ref="C119:K15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97</v>
      </c>
    </row>
    <row r="3" hidden="1" s="1" customFormat="1" ht="6.96" customHeight="1">
      <c r="B3" s="143"/>
      <c r="C3" s="144"/>
      <c r="D3" s="144"/>
      <c r="E3" s="144"/>
      <c r="F3" s="144"/>
      <c r="G3" s="144"/>
      <c r="H3" s="144"/>
      <c r="I3" s="144"/>
      <c r="J3" s="144"/>
      <c r="K3" s="144"/>
      <c r="L3" s="17"/>
      <c r="AT3" s="14" t="s">
        <v>86</v>
      </c>
    </row>
    <row r="4" hidden="1" s="1" customFormat="1" ht="24.96" customHeight="1">
      <c r="B4" s="17"/>
      <c r="D4" s="145" t="s">
        <v>113</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GPK v úseku M. Lázně Lipová</v>
      </c>
      <c r="F7" s="147"/>
      <c r="G7" s="147"/>
      <c r="H7" s="147"/>
      <c r="L7" s="17"/>
    </row>
    <row r="8" hidden="1" s="1" customFormat="1" ht="12" customHeight="1">
      <c r="B8" s="17"/>
      <c r="D8" s="147" t="s">
        <v>114</v>
      </c>
      <c r="L8" s="17"/>
    </row>
    <row r="9" hidden="1" s="2" customFormat="1" ht="16.5" customHeight="1">
      <c r="A9" s="35"/>
      <c r="B9" s="41"/>
      <c r="C9" s="35"/>
      <c r="D9" s="35"/>
      <c r="E9" s="148" t="s">
        <v>115</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116</v>
      </c>
      <c r="E10" s="35"/>
      <c r="F10" s="35"/>
      <c r="G10" s="35"/>
      <c r="H10" s="35"/>
      <c r="I10" s="35"/>
      <c r="J10" s="35"/>
      <c r="K10" s="35"/>
      <c r="L10" s="60"/>
      <c r="S10" s="35"/>
      <c r="T10" s="35"/>
      <c r="U10" s="35"/>
      <c r="V10" s="35"/>
      <c r="W10" s="35"/>
      <c r="X10" s="35"/>
      <c r="Y10" s="35"/>
      <c r="Z10" s="35"/>
      <c r="AA10" s="35"/>
      <c r="AB10" s="35"/>
      <c r="AC10" s="35"/>
      <c r="AD10" s="35"/>
      <c r="AE10" s="35"/>
    </row>
    <row r="11" hidden="1" s="2" customFormat="1" ht="30" customHeight="1">
      <c r="A11" s="35"/>
      <c r="B11" s="41"/>
      <c r="C11" s="35"/>
      <c r="D11" s="35"/>
      <c r="E11" s="149" t="s">
        <v>251</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20. 9. 2022</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26</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27</v>
      </c>
      <c r="F17" s="35"/>
      <c r="G17" s="35"/>
      <c r="H17" s="35"/>
      <c r="I17" s="147" t="s">
        <v>28</v>
      </c>
      <c r="J17" s="138" t="s">
        <v>29</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30</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28</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32</v>
      </c>
      <c r="E22" s="35"/>
      <c r="F22" s="35"/>
      <c r="G22" s="35"/>
      <c r="H22" s="35"/>
      <c r="I22" s="147" t="s">
        <v>25</v>
      </c>
      <c r="J22" s="138" t="s">
        <v>1</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
        <v>21</v>
      </c>
      <c r="F23" s="35"/>
      <c r="G23" s="35"/>
      <c r="H23" s="35"/>
      <c r="I23" s="147" t="s">
        <v>28</v>
      </c>
      <c r="J23" s="138" t="s">
        <v>1</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34</v>
      </c>
      <c r="E25" s="35"/>
      <c r="F25" s="35"/>
      <c r="G25" s="35"/>
      <c r="H25" s="35"/>
      <c r="I25" s="147" t="s">
        <v>25</v>
      </c>
      <c r="J25" s="138" t="s">
        <v>1</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
        <v>35</v>
      </c>
      <c r="F26" s="35"/>
      <c r="G26" s="35"/>
      <c r="H26" s="35"/>
      <c r="I26" s="147" t="s">
        <v>28</v>
      </c>
      <c r="J26" s="138" t="s">
        <v>1</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36</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37</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39</v>
      </c>
      <c r="G34" s="35"/>
      <c r="H34" s="35"/>
      <c r="I34" s="158" t="s">
        <v>38</v>
      </c>
      <c r="J34" s="158" t="s">
        <v>40</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41</v>
      </c>
      <c r="E35" s="147" t="s">
        <v>42</v>
      </c>
      <c r="F35" s="160">
        <f>ROUND((SUM(BE120:BE169)),  2)</f>
        <v>0</v>
      </c>
      <c r="G35" s="35"/>
      <c r="H35" s="35"/>
      <c r="I35" s="161">
        <v>0.20999999999999999</v>
      </c>
      <c r="J35" s="160">
        <f>ROUND(((SUM(BE120:BE169))*I35),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43</v>
      </c>
      <c r="F36" s="160">
        <f>ROUND((SUM(BF120:BF169)),  2)</f>
        <v>0</v>
      </c>
      <c r="G36" s="35"/>
      <c r="H36" s="35"/>
      <c r="I36" s="161">
        <v>0.14999999999999999</v>
      </c>
      <c r="J36" s="160">
        <f>ROUND(((SUM(BF120:BF169))*I36),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44</v>
      </c>
      <c r="F37" s="160">
        <f>ROUND((SUM(BG120:BG169)),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45</v>
      </c>
      <c r="F38" s="160">
        <f>ROUND((SUM(BH120:BH169)),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46</v>
      </c>
      <c r="F39" s="160">
        <f>ROUND((SUM(BI120:BI169)),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47</v>
      </c>
      <c r="E41" s="164"/>
      <c r="F41" s="164"/>
      <c r="G41" s="165" t="s">
        <v>48</v>
      </c>
      <c r="H41" s="166" t="s">
        <v>49</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50</v>
      </c>
      <c r="E50" s="170"/>
      <c r="F50" s="170"/>
      <c r="G50" s="169" t="s">
        <v>51</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52</v>
      </c>
      <c r="E61" s="172"/>
      <c r="F61" s="173" t="s">
        <v>53</v>
      </c>
      <c r="G61" s="171" t="s">
        <v>52</v>
      </c>
      <c r="H61" s="172"/>
      <c r="I61" s="172"/>
      <c r="J61" s="174" t="s">
        <v>53</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54</v>
      </c>
      <c r="E65" s="175"/>
      <c r="F65" s="175"/>
      <c r="G65" s="169" t="s">
        <v>55</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52</v>
      </c>
      <c r="E76" s="172"/>
      <c r="F76" s="173" t="s">
        <v>53</v>
      </c>
      <c r="G76" s="171" t="s">
        <v>52</v>
      </c>
      <c r="H76" s="172"/>
      <c r="I76" s="172"/>
      <c r="J76" s="174" t="s">
        <v>53</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118</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GPK v úseku M. Lázně Lipová</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114</v>
      </c>
      <c r="D86" s="19"/>
      <c r="E86" s="19"/>
      <c r="F86" s="19"/>
      <c r="G86" s="19"/>
      <c r="H86" s="19"/>
      <c r="I86" s="19"/>
      <c r="J86" s="19"/>
      <c r="K86" s="19"/>
      <c r="L86" s="17"/>
    </row>
    <row r="87" hidden="1" s="2" customFormat="1" ht="16.5" customHeight="1">
      <c r="A87" s="35"/>
      <c r="B87" s="36"/>
      <c r="C87" s="37"/>
      <c r="D87" s="37"/>
      <c r="E87" s="180" t="s">
        <v>115</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116</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30" customHeight="1">
      <c r="A89" s="35"/>
      <c r="B89" s="36"/>
      <c r="C89" s="37"/>
      <c r="D89" s="37"/>
      <c r="E89" s="73" t="str">
        <f>E11</f>
        <v>A.1.3 - Úprava GPK v úseku ŽST Dolní Žandov-Lipová u Chebu mimo(km 437,645 - 443,879)</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 xml:space="preserve"> </v>
      </c>
      <c r="G91" s="37"/>
      <c r="H91" s="37"/>
      <c r="I91" s="29" t="s">
        <v>22</v>
      </c>
      <c r="J91" s="76" t="str">
        <f>IF(J14="","",J14)</f>
        <v>20. 9. 2022</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železnic,s.o.;OŘ ÚNL-ST Karlovy Vary</v>
      </c>
      <c r="G93" s="37"/>
      <c r="H93" s="37"/>
      <c r="I93" s="29" t="s">
        <v>32</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30</v>
      </c>
      <c r="D94" s="37"/>
      <c r="E94" s="37"/>
      <c r="F94" s="24" t="str">
        <f>IF(E20="","",E20)</f>
        <v>Vyplň údaj</v>
      </c>
      <c r="G94" s="37"/>
      <c r="H94" s="37"/>
      <c r="I94" s="29" t="s">
        <v>34</v>
      </c>
      <c r="J94" s="33" t="str">
        <f>E26</f>
        <v>Pavlína Liprtová</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119</v>
      </c>
      <c r="D96" s="182"/>
      <c r="E96" s="182"/>
      <c r="F96" s="182"/>
      <c r="G96" s="182"/>
      <c r="H96" s="182"/>
      <c r="I96" s="182"/>
      <c r="J96" s="183" t="s">
        <v>120</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121</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122</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123</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GPK v úseku M. Lázně Lipová</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114</v>
      </c>
      <c r="D109" s="19"/>
      <c r="E109" s="19"/>
      <c r="F109" s="19"/>
      <c r="G109" s="19"/>
      <c r="H109" s="19"/>
      <c r="I109" s="19"/>
      <c r="J109" s="19"/>
      <c r="K109" s="19"/>
      <c r="L109" s="17"/>
    </row>
    <row r="110" s="2" customFormat="1" ht="16.5" customHeight="1">
      <c r="A110" s="35"/>
      <c r="B110" s="36"/>
      <c r="C110" s="37"/>
      <c r="D110" s="37"/>
      <c r="E110" s="180" t="s">
        <v>115</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116</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30" customHeight="1">
      <c r="A112" s="35"/>
      <c r="B112" s="36"/>
      <c r="C112" s="37"/>
      <c r="D112" s="37"/>
      <c r="E112" s="73" t="str">
        <f>E11</f>
        <v>A.1.3 - Úprava GPK v úseku ŽST Dolní Žandov-Lipová u Chebu mimo(km 437,645 - 443,879)</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 xml:space="preserve"> </v>
      </c>
      <c r="G114" s="37"/>
      <c r="H114" s="37"/>
      <c r="I114" s="29" t="s">
        <v>22</v>
      </c>
      <c r="J114" s="76" t="str">
        <f>IF(J14="","",J14)</f>
        <v>20. 9. 2022</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železnic,s.o.;OŘ ÚNL-ST Karlovy Vary</v>
      </c>
      <c r="G116" s="37"/>
      <c r="H116" s="37"/>
      <c r="I116" s="29" t="s">
        <v>32</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30</v>
      </c>
      <c r="D117" s="37"/>
      <c r="E117" s="37"/>
      <c r="F117" s="24" t="str">
        <f>IF(E20="","",E20)</f>
        <v>Vyplň údaj</v>
      </c>
      <c r="G117" s="37"/>
      <c r="H117" s="37"/>
      <c r="I117" s="29" t="s">
        <v>34</v>
      </c>
      <c r="J117" s="33" t="str">
        <f>E26</f>
        <v>Pavlína Liprtová</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124</v>
      </c>
      <c r="D119" s="188" t="s">
        <v>62</v>
      </c>
      <c r="E119" s="188" t="s">
        <v>58</v>
      </c>
      <c r="F119" s="188" t="s">
        <v>59</v>
      </c>
      <c r="G119" s="188" t="s">
        <v>125</v>
      </c>
      <c r="H119" s="188" t="s">
        <v>126</v>
      </c>
      <c r="I119" s="188" t="s">
        <v>127</v>
      </c>
      <c r="J119" s="188" t="s">
        <v>120</v>
      </c>
      <c r="K119" s="189" t="s">
        <v>128</v>
      </c>
      <c r="L119" s="190"/>
      <c r="M119" s="97" t="s">
        <v>1</v>
      </c>
      <c r="N119" s="98" t="s">
        <v>41</v>
      </c>
      <c r="O119" s="98" t="s">
        <v>129</v>
      </c>
      <c r="P119" s="98" t="s">
        <v>130</v>
      </c>
      <c r="Q119" s="98" t="s">
        <v>131</v>
      </c>
      <c r="R119" s="98" t="s">
        <v>132</v>
      </c>
      <c r="S119" s="98" t="s">
        <v>133</v>
      </c>
      <c r="T119" s="99" t="s">
        <v>134</v>
      </c>
      <c r="U119" s="185"/>
      <c r="V119" s="185"/>
      <c r="W119" s="185"/>
      <c r="X119" s="185"/>
      <c r="Y119" s="185"/>
      <c r="Z119" s="185"/>
      <c r="AA119" s="185"/>
      <c r="AB119" s="185"/>
      <c r="AC119" s="185"/>
      <c r="AD119" s="185"/>
      <c r="AE119" s="185"/>
    </row>
    <row r="120" s="2" customFormat="1" ht="22.8" customHeight="1">
      <c r="A120" s="35"/>
      <c r="B120" s="36"/>
      <c r="C120" s="104" t="s">
        <v>135</v>
      </c>
      <c r="D120" s="37"/>
      <c r="E120" s="37"/>
      <c r="F120" s="37"/>
      <c r="G120" s="37"/>
      <c r="H120" s="37"/>
      <c r="I120" s="37"/>
      <c r="J120" s="191">
        <f>BK120</f>
        <v>0</v>
      </c>
      <c r="K120" s="37"/>
      <c r="L120" s="41"/>
      <c r="M120" s="100"/>
      <c r="N120" s="192"/>
      <c r="O120" s="101"/>
      <c r="P120" s="193">
        <f>SUM(P121:P169)</f>
        <v>0</v>
      </c>
      <c r="Q120" s="101"/>
      <c r="R120" s="193">
        <f>SUM(R121:R169)</f>
        <v>2145.3150000000001</v>
      </c>
      <c r="S120" s="101"/>
      <c r="T120" s="194">
        <f>SUM(T121:T169)</f>
        <v>0</v>
      </c>
      <c r="U120" s="35"/>
      <c r="V120" s="35"/>
      <c r="W120" s="35"/>
      <c r="X120" s="35"/>
      <c r="Y120" s="35"/>
      <c r="Z120" s="35"/>
      <c r="AA120" s="35"/>
      <c r="AB120" s="35"/>
      <c r="AC120" s="35"/>
      <c r="AD120" s="35"/>
      <c r="AE120" s="35"/>
      <c r="AT120" s="14" t="s">
        <v>76</v>
      </c>
      <c r="AU120" s="14" t="s">
        <v>122</v>
      </c>
      <c r="BK120" s="195">
        <f>SUM(BK121:BK169)</f>
        <v>0</v>
      </c>
    </row>
    <row r="121" s="2" customFormat="1" ht="16.5" customHeight="1">
      <c r="A121" s="35"/>
      <c r="B121" s="36"/>
      <c r="C121" s="196" t="s">
        <v>84</v>
      </c>
      <c r="D121" s="196" t="s">
        <v>136</v>
      </c>
      <c r="E121" s="197" t="s">
        <v>137</v>
      </c>
      <c r="F121" s="198" t="s">
        <v>138</v>
      </c>
      <c r="G121" s="199" t="s">
        <v>139</v>
      </c>
      <c r="H121" s="200">
        <v>1135.6500000000001</v>
      </c>
      <c r="I121" s="201"/>
      <c r="J121" s="202">
        <f>ROUND(I121*H121,2)</f>
        <v>0</v>
      </c>
      <c r="K121" s="198" t="s">
        <v>140</v>
      </c>
      <c r="L121" s="41"/>
      <c r="M121" s="203" t="s">
        <v>1</v>
      </c>
      <c r="N121" s="204" t="s">
        <v>42</v>
      </c>
      <c r="O121" s="88"/>
      <c r="P121" s="205">
        <f>O121*H121</f>
        <v>0</v>
      </c>
      <c r="Q121" s="205">
        <v>0</v>
      </c>
      <c r="R121" s="205">
        <f>Q121*H121</f>
        <v>0</v>
      </c>
      <c r="S121" s="205">
        <v>0</v>
      </c>
      <c r="T121" s="206">
        <f>S121*H121</f>
        <v>0</v>
      </c>
      <c r="U121" s="35"/>
      <c r="V121" s="35"/>
      <c r="W121" s="35"/>
      <c r="X121" s="35"/>
      <c r="Y121" s="35"/>
      <c r="Z121" s="35"/>
      <c r="AA121" s="35"/>
      <c r="AB121" s="35"/>
      <c r="AC121" s="35"/>
      <c r="AD121" s="35"/>
      <c r="AE121" s="35"/>
      <c r="AR121" s="207" t="s">
        <v>141</v>
      </c>
      <c r="AT121" s="207" t="s">
        <v>136</v>
      </c>
      <c r="AU121" s="207" t="s">
        <v>77</v>
      </c>
      <c r="AY121" s="14" t="s">
        <v>142</v>
      </c>
      <c r="BE121" s="208">
        <f>IF(N121="základní",J121,0)</f>
        <v>0</v>
      </c>
      <c r="BF121" s="208">
        <f>IF(N121="snížená",J121,0)</f>
        <v>0</v>
      </c>
      <c r="BG121" s="208">
        <f>IF(N121="zákl. přenesená",J121,0)</f>
        <v>0</v>
      </c>
      <c r="BH121" s="208">
        <f>IF(N121="sníž. přenesená",J121,0)</f>
        <v>0</v>
      </c>
      <c r="BI121" s="208">
        <f>IF(N121="nulová",J121,0)</f>
        <v>0</v>
      </c>
      <c r="BJ121" s="14" t="s">
        <v>84</v>
      </c>
      <c r="BK121" s="208">
        <f>ROUND(I121*H121,2)</f>
        <v>0</v>
      </c>
      <c r="BL121" s="14" t="s">
        <v>141</v>
      </c>
      <c r="BM121" s="207" t="s">
        <v>252</v>
      </c>
    </row>
    <row r="122" s="2" customFormat="1" ht="21.75" customHeight="1">
      <c r="A122" s="35"/>
      <c r="B122" s="36"/>
      <c r="C122" s="196" t="s">
        <v>86</v>
      </c>
      <c r="D122" s="196" t="s">
        <v>136</v>
      </c>
      <c r="E122" s="197" t="s">
        <v>144</v>
      </c>
      <c r="F122" s="198" t="s">
        <v>145</v>
      </c>
      <c r="G122" s="199" t="s">
        <v>139</v>
      </c>
      <c r="H122" s="200">
        <v>126.3</v>
      </c>
      <c r="I122" s="201"/>
      <c r="J122" s="202">
        <f>ROUND(I122*H122,2)</f>
        <v>0</v>
      </c>
      <c r="K122" s="198" t="s">
        <v>140</v>
      </c>
      <c r="L122" s="41"/>
      <c r="M122" s="203" t="s">
        <v>1</v>
      </c>
      <c r="N122" s="204" t="s">
        <v>42</v>
      </c>
      <c r="O122" s="88"/>
      <c r="P122" s="205">
        <f>O122*H122</f>
        <v>0</v>
      </c>
      <c r="Q122" s="205">
        <v>0</v>
      </c>
      <c r="R122" s="205">
        <f>Q122*H122</f>
        <v>0</v>
      </c>
      <c r="S122" s="205">
        <v>0</v>
      </c>
      <c r="T122" s="206">
        <f>S122*H122</f>
        <v>0</v>
      </c>
      <c r="U122" s="35"/>
      <c r="V122" s="35"/>
      <c r="W122" s="35"/>
      <c r="X122" s="35"/>
      <c r="Y122" s="35"/>
      <c r="Z122" s="35"/>
      <c r="AA122" s="35"/>
      <c r="AB122" s="35"/>
      <c r="AC122" s="35"/>
      <c r="AD122" s="35"/>
      <c r="AE122" s="35"/>
      <c r="AR122" s="207" t="s">
        <v>141</v>
      </c>
      <c r="AT122" s="207" t="s">
        <v>136</v>
      </c>
      <c r="AU122" s="207" t="s">
        <v>77</v>
      </c>
      <c r="AY122" s="14" t="s">
        <v>142</v>
      </c>
      <c r="BE122" s="208">
        <f>IF(N122="základní",J122,0)</f>
        <v>0</v>
      </c>
      <c r="BF122" s="208">
        <f>IF(N122="snížená",J122,0)</f>
        <v>0</v>
      </c>
      <c r="BG122" s="208">
        <f>IF(N122="zákl. přenesená",J122,0)</f>
        <v>0</v>
      </c>
      <c r="BH122" s="208">
        <f>IF(N122="sníž. přenesená",J122,0)</f>
        <v>0</v>
      </c>
      <c r="BI122" s="208">
        <f>IF(N122="nulová",J122,0)</f>
        <v>0</v>
      </c>
      <c r="BJ122" s="14" t="s">
        <v>84</v>
      </c>
      <c r="BK122" s="208">
        <f>ROUND(I122*H122,2)</f>
        <v>0</v>
      </c>
      <c r="BL122" s="14" t="s">
        <v>141</v>
      </c>
      <c r="BM122" s="207" t="s">
        <v>253</v>
      </c>
    </row>
    <row r="123" s="2" customFormat="1" ht="24.15" customHeight="1">
      <c r="A123" s="35"/>
      <c r="B123" s="36"/>
      <c r="C123" s="196" t="s">
        <v>147</v>
      </c>
      <c r="D123" s="196" t="s">
        <v>136</v>
      </c>
      <c r="E123" s="197" t="s">
        <v>148</v>
      </c>
      <c r="F123" s="198" t="s">
        <v>149</v>
      </c>
      <c r="G123" s="199" t="s">
        <v>150</v>
      </c>
      <c r="H123" s="200">
        <v>4</v>
      </c>
      <c r="I123" s="201"/>
      <c r="J123" s="202">
        <f>ROUND(I123*H123,2)</f>
        <v>0</v>
      </c>
      <c r="K123" s="198" t="s">
        <v>140</v>
      </c>
      <c r="L123" s="41"/>
      <c r="M123" s="203" t="s">
        <v>1</v>
      </c>
      <c r="N123" s="204" t="s">
        <v>42</v>
      </c>
      <c r="O123" s="88"/>
      <c r="P123" s="205">
        <f>O123*H123</f>
        <v>0</v>
      </c>
      <c r="Q123" s="205">
        <v>0</v>
      </c>
      <c r="R123" s="205">
        <f>Q123*H123</f>
        <v>0</v>
      </c>
      <c r="S123" s="205">
        <v>0</v>
      </c>
      <c r="T123" s="206">
        <f>S123*H123</f>
        <v>0</v>
      </c>
      <c r="U123" s="35"/>
      <c r="V123" s="35"/>
      <c r="W123" s="35"/>
      <c r="X123" s="35"/>
      <c r="Y123" s="35"/>
      <c r="Z123" s="35"/>
      <c r="AA123" s="35"/>
      <c r="AB123" s="35"/>
      <c r="AC123" s="35"/>
      <c r="AD123" s="35"/>
      <c r="AE123" s="35"/>
      <c r="AR123" s="207" t="s">
        <v>141</v>
      </c>
      <c r="AT123" s="207" t="s">
        <v>136</v>
      </c>
      <c r="AU123" s="207" t="s">
        <v>77</v>
      </c>
      <c r="AY123" s="14" t="s">
        <v>142</v>
      </c>
      <c r="BE123" s="208">
        <f>IF(N123="základní",J123,0)</f>
        <v>0</v>
      </c>
      <c r="BF123" s="208">
        <f>IF(N123="snížená",J123,0)</f>
        <v>0</v>
      </c>
      <c r="BG123" s="208">
        <f>IF(N123="zákl. přenesená",J123,0)</f>
        <v>0</v>
      </c>
      <c r="BH123" s="208">
        <f>IF(N123="sníž. přenesená",J123,0)</f>
        <v>0</v>
      </c>
      <c r="BI123" s="208">
        <f>IF(N123="nulová",J123,0)</f>
        <v>0</v>
      </c>
      <c r="BJ123" s="14" t="s">
        <v>84</v>
      </c>
      <c r="BK123" s="208">
        <f>ROUND(I123*H123,2)</f>
        <v>0</v>
      </c>
      <c r="BL123" s="14" t="s">
        <v>141</v>
      </c>
      <c r="BM123" s="207" t="s">
        <v>254</v>
      </c>
    </row>
    <row r="124" s="2" customFormat="1">
      <c r="A124" s="35"/>
      <c r="B124" s="36"/>
      <c r="C124" s="37"/>
      <c r="D124" s="209" t="s">
        <v>152</v>
      </c>
      <c r="E124" s="37"/>
      <c r="F124" s="210" t="s">
        <v>255</v>
      </c>
      <c r="G124" s="37"/>
      <c r="H124" s="37"/>
      <c r="I124" s="211"/>
      <c r="J124" s="37"/>
      <c r="K124" s="37"/>
      <c r="L124" s="41"/>
      <c r="M124" s="212"/>
      <c r="N124" s="213"/>
      <c r="O124" s="88"/>
      <c r="P124" s="88"/>
      <c r="Q124" s="88"/>
      <c r="R124" s="88"/>
      <c r="S124" s="88"/>
      <c r="T124" s="89"/>
      <c r="U124" s="35"/>
      <c r="V124" s="35"/>
      <c r="W124" s="35"/>
      <c r="X124" s="35"/>
      <c r="Y124" s="35"/>
      <c r="Z124" s="35"/>
      <c r="AA124" s="35"/>
      <c r="AB124" s="35"/>
      <c r="AC124" s="35"/>
      <c r="AD124" s="35"/>
      <c r="AE124" s="35"/>
      <c r="AT124" s="14" t="s">
        <v>152</v>
      </c>
      <c r="AU124" s="14" t="s">
        <v>77</v>
      </c>
    </row>
    <row r="125" s="10" customFormat="1">
      <c r="A125" s="10"/>
      <c r="B125" s="214"/>
      <c r="C125" s="215"/>
      <c r="D125" s="209" t="s">
        <v>159</v>
      </c>
      <c r="E125" s="216" t="s">
        <v>1</v>
      </c>
      <c r="F125" s="217" t="s">
        <v>256</v>
      </c>
      <c r="G125" s="215"/>
      <c r="H125" s="218">
        <v>4</v>
      </c>
      <c r="I125" s="219"/>
      <c r="J125" s="215"/>
      <c r="K125" s="215"/>
      <c r="L125" s="220"/>
      <c r="M125" s="221"/>
      <c r="N125" s="222"/>
      <c r="O125" s="222"/>
      <c r="P125" s="222"/>
      <c r="Q125" s="222"/>
      <c r="R125" s="222"/>
      <c r="S125" s="222"/>
      <c r="T125" s="223"/>
      <c r="U125" s="10"/>
      <c r="V125" s="10"/>
      <c r="W125" s="10"/>
      <c r="X125" s="10"/>
      <c r="Y125" s="10"/>
      <c r="Z125" s="10"/>
      <c r="AA125" s="10"/>
      <c r="AB125" s="10"/>
      <c r="AC125" s="10"/>
      <c r="AD125" s="10"/>
      <c r="AE125" s="10"/>
      <c r="AT125" s="224" t="s">
        <v>159</v>
      </c>
      <c r="AU125" s="224" t="s">
        <v>77</v>
      </c>
      <c r="AV125" s="10" t="s">
        <v>86</v>
      </c>
      <c r="AW125" s="10" t="s">
        <v>33</v>
      </c>
      <c r="AX125" s="10" t="s">
        <v>84</v>
      </c>
      <c r="AY125" s="224" t="s">
        <v>142</v>
      </c>
    </row>
    <row r="126" s="2" customFormat="1" ht="24.15" customHeight="1">
      <c r="A126" s="35"/>
      <c r="B126" s="36"/>
      <c r="C126" s="196" t="s">
        <v>141</v>
      </c>
      <c r="D126" s="196" t="s">
        <v>136</v>
      </c>
      <c r="E126" s="197" t="s">
        <v>257</v>
      </c>
      <c r="F126" s="198" t="s">
        <v>258</v>
      </c>
      <c r="G126" s="199" t="s">
        <v>150</v>
      </c>
      <c r="H126" s="200">
        <v>4</v>
      </c>
      <c r="I126" s="201"/>
      <c r="J126" s="202">
        <f>ROUND(I126*H126,2)</f>
        <v>0</v>
      </c>
      <c r="K126" s="198" t="s">
        <v>140</v>
      </c>
      <c r="L126" s="41"/>
      <c r="M126" s="203" t="s">
        <v>1</v>
      </c>
      <c r="N126" s="204" t="s">
        <v>42</v>
      </c>
      <c r="O126" s="88"/>
      <c r="P126" s="205">
        <f>O126*H126</f>
        <v>0</v>
      </c>
      <c r="Q126" s="205">
        <v>0</v>
      </c>
      <c r="R126" s="205">
        <f>Q126*H126</f>
        <v>0</v>
      </c>
      <c r="S126" s="205">
        <v>0</v>
      </c>
      <c r="T126" s="206">
        <f>S126*H126</f>
        <v>0</v>
      </c>
      <c r="U126" s="35"/>
      <c r="V126" s="35"/>
      <c r="W126" s="35"/>
      <c r="X126" s="35"/>
      <c r="Y126" s="35"/>
      <c r="Z126" s="35"/>
      <c r="AA126" s="35"/>
      <c r="AB126" s="35"/>
      <c r="AC126" s="35"/>
      <c r="AD126" s="35"/>
      <c r="AE126" s="35"/>
      <c r="AR126" s="207" t="s">
        <v>141</v>
      </c>
      <c r="AT126" s="207" t="s">
        <v>136</v>
      </c>
      <c r="AU126" s="207" t="s">
        <v>77</v>
      </c>
      <c r="AY126" s="14" t="s">
        <v>142</v>
      </c>
      <c r="BE126" s="208">
        <f>IF(N126="základní",J126,0)</f>
        <v>0</v>
      </c>
      <c r="BF126" s="208">
        <f>IF(N126="snížená",J126,0)</f>
        <v>0</v>
      </c>
      <c r="BG126" s="208">
        <f>IF(N126="zákl. přenesená",J126,0)</f>
        <v>0</v>
      </c>
      <c r="BH126" s="208">
        <f>IF(N126="sníž. přenesená",J126,0)</f>
        <v>0</v>
      </c>
      <c r="BI126" s="208">
        <f>IF(N126="nulová",J126,0)</f>
        <v>0</v>
      </c>
      <c r="BJ126" s="14" t="s">
        <v>84</v>
      </c>
      <c r="BK126" s="208">
        <f>ROUND(I126*H126,2)</f>
        <v>0</v>
      </c>
      <c r="BL126" s="14" t="s">
        <v>141</v>
      </c>
      <c r="BM126" s="207" t="s">
        <v>259</v>
      </c>
    </row>
    <row r="127" s="2" customFormat="1">
      <c r="A127" s="35"/>
      <c r="B127" s="36"/>
      <c r="C127" s="37"/>
      <c r="D127" s="209" t="s">
        <v>225</v>
      </c>
      <c r="E127" s="37"/>
      <c r="F127" s="210" t="s">
        <v>260</v>
      </c>
      <c r="G127" s="37"/>
      <c r="H127" s="37"/>
      <c r="I127" s="211"/>
      <c r="J127" s="37"/>
      <c r="K127" s="37"/>
      <c r="L127" s="41"/>
      <c r="M127" s="212"/>
      <c r="N127" s="213"/>
      <c r="O127" s="88"/>
      <c r="P127" s="88"/>
      <c r="Q127" s="88"/>
      <c r="R127" s="88"/>
      <c r="S127" s="88"/>
      <c r="T127" s="89"/>
      <c r="U127" s="35"/>
      <c r="V127" s="35"/>
      <c r="W127" s="35"/>
      <c r="X127" s="35"/>
      <c r="Y127" s="35"/>
      <c r="Z127" s="35"/>
      <c r="AA127" s="35"/>
      <c r="AB127" s="35"/>
      <c r="AC127" s="35"/>
      <c r="AD127" s="35"/>
      <c r="AE127" s="35"/>
      <c r="AT127" s="14" t="s">
        <v>225</v>
      </c>
      <c r="AU127" s="14" t="s">
        <v>77</v>
      </c>
    </row>
    <row r="128" s="2" customFormat="1">
      <c r="A128" s="35"/>
      <c r="B128" s="36"/>
      <c r="C128" s="37"/>
      <c r="D128" s="209" t="s">
        <v>152</v>
      </c>
      <c r="E128" s="37"/>
      <c r="F128" s="210" t="s">
        <v>261</v>
      </c>
      <c r="G128" s="37"/>
      <c r="H128" s="37"/>
      <c r="I128" s="211"/>
      <c r="J128" s="37"/>
      <c r="K128" s="37"/>
      <c r="L128" s="41"/>
      <c r="M128" s="212"/>
      <c r="N128" s="213"/>
      <c r="O128" s="88"/>
      <c r="P128" s="88"/>
      <c r="Q128" s="88"/>
      <c r="R128" s="88"/>
      <c r="S128" s="88"/>
      <c r="T128" s="89"/>
      <c r="U128" s="35"/>
      <c r="V128" s="35"/>
      <c r="W128" s="35"/>
      <c r="X128" s="35"/>
      <c r="Y128" s="35"/>
      <c r="Z128" s="35"/>
      <c r="AA128" s="35"/>
      <c r="AB128" s="35"/>
      <c r="AC128" s="35"/>
      <c r="AD128" s="35"/>
      <c r="AE128" s="35"/>
      <c r="AT128" s="14" t="s">
        <v>152</v>
      </c>
      <c r="AU128" s="14" t="s">
        <v>77</v>
      </c>
    </row>
    <row r="129" s="10" customFormat="1">
      <c r="A129" s="10"/>
      <c r="B129" s="214"/>
      <c r="C129" s="215"/>
      <c r="D129" s="209" t="s">
        <v>159</v>
      </c>
      <c r="E129" s="216" t="s">
        <v>1</v>
      </c>
      <c r="F129" s="217" t="s">
        <v>256</v>
      </c>
      <c r="G129" s="215"/>
      <c r="H129" s="218">
        <v>4</v>
      </c>
      <c r="I129" s="219"/>
      <c r="J129" s="215"/>
      <c r="K129" s="215"/>
      <c r="L129" s="220"/>
      <c r="M129" s="221"/>
      <c r="N129" s="222"/>
      <c r="O129" s="222"/>
      <c r="P129" s="222"/>
      <c r="Q129" s="222"/>
      <c r="R129" s="222"/>
      <c r="S129" s="222"/>
      <c r="T129" s="223"/>
      <c r="U129" s="10"/>
      <c r="V129" s="10"/>
      <c r="W129" s="10"/>
      <c r="X129" s="10"/>
      <c r="Y129" s="10"/>
      <c r="Z129" s="10"/>
      <c r="AA129" s="10"/>
      <c r="AB129" s="10"/>
      <c r="AC129" s="10"/>
      <c r="AD129" s="10"/>
      <c r="AE129" s="10"/>
      <c r="AT129" s="224" t="s">
        <v>159</v>
      </c>
      <c r="AU129" s="224" t="s">
        <v>77</v>
      </c>
      <c r="AV129" s="10" t="s">
        <v>86</v>
      </c>
      <c r="AW129" s="10" t="s">
        <v>33</v>
      </c>
      <c r="AX129" s="10" t="s">
        <v>84</v>
      </c>
      <c r="AY129" s="224" t="s">
        <v>142</v>
      </c>
    </row>
    <row r="130" s="2" customFormat="1" ht="24.15" customHeight="1">
      <c r="A130" s="35"/>
      <c r="B130" s="36"/>
      <c r="C130" s="196" t="s">
        <v>163</v>
      </c>
      <c r="D130" s="196" t="s">
        <v>136</v>
      </c>
      <c r="E130" s="197" t="s">
        <v>154</v>
      </c>
      <c r="F130" s="198" t="s">
        <v>155</v>
      </c>
      <c r="G130" s="199" t="s">
        <v>156</v>
      </c>
      <c r="H130" s="200">
        <v>7.681</v>
      </c>
      <c r="I130" s="201"/>
      <c r="J130" s="202">
        <f>ROUND(I130*H130,2)</f>
        <v>0</v>
      </c>
      <c r="K130" s="198" t="s">
        <v>140</v>
      </c>
      <c r="L130" s="41"/>
      <c r="M130" s="203" t="s">
        <v>1</v>
      </c>
      <c r="N130" s="204" t="s">
        <v>42</v>
      </c>
      <c r="O130" s="88"/>
      <c r="P130" s="205">
        <f>O130*H130</f>
        <v>0</v>
      </c>
      <c r="Q130" s="205">
        <v>0</v>
      </c>
      <c r="R130" s="205">
        <f>Q130*H130</f>
        <v>0</v>
      </c>
      <c r="S130" s="205">
        <v>0</v>
      </c>
      <c r="T130" s="206">
        <f>S130*H130</f>
        <v>0</v>
      </c>
      <c r="U130" s="35"/>
      <c r="V130" s="35"/>
      <c r="W130" s="35"/>
      <c r="X130" s="35"/>
      <c r="Y130" s="35"/>
      <c r="Z130" s="35"/>
      <c r="AA130" s="35"/>
      <c r="AB130" s="35"/>
      <c r="AC130" s="35"/>
      <c r="AD130" s="35"/>
      <c r="AE130" s="35"/>
      <c r="AR130" s="207" t="s">
        <v>141</v>
      </c>
      <c r="AT130" s="207" t="s">
        <v>136</v>
      </c>
      <c r="AU130" s="207" t="s">
        <v>77</v>
      </c>
      <c r="AY130" s="14" t="s">
        <v>142</v>
      </c>
      <c r="BE130" s="208">
        <f>IF(N130="základní",J130,0)</f>
        <v>0</v>
      </c>
      <c r="BF130" s="208">
        <f>IF(N130="snížená",J130,0)</f>
        <v>0</v>
      </c>
      <c r="BG130" s="208">
        <f>IF(N130="zákl. přenesená",J130,0)</f>
        <v>0</v>
      </c>
      <c r="BH130" s="208">
        <f>IF(N130="sníž. přenesená",J130,0)</f>
        <v>0</v>
      </c>
      <c r="BI130" s="208">
        <f>IF(N130="nulová",J130,0)</f>
        <v>0</v>
      </c>
      <c r="BJ130" s="14" t="s">
        <v>84</v>
      </c>
      <c r="BK130" s="208">
        <f>ROUND(I130*H130,2)</f>
        <v>0</v>
      </c>
      <c r="BL130" s="14" t="s">
        <v>141</v>
      </c>
      <c r="BM130" s="207" t="s">
        <v>262</v>
      </c>
    </row>
    <row r="131" s="2" customFormat="1">
      <c r="A131" s="35"/>
      <c r="B131" s="36"/>
      <c r="C131" s="37"/>
      <c r="D131" s="209" t="s">
        <v>152</v>
      </c>
      <c r="E131" s="37"/>
      <c r="F131" s="210" t="s">
        <v>263</v>
      </c>
      <c r="G131" s="37"/>
      <c r="H131" s="37"/>
      <c r="I131" s="211"/>
      <c r="J131" s="37"/>
      <c r="K131" s="37"/>
      <c r="L131" s="41"/>
      <c r="M131" s="212"/>
      <c r="N131" s="213"/>
      <c r="O131" s="88"/>
      <c r="P131" s="88"/>
      <c r="Q131" s="88"/>
      <c r="R131" s="88"/>
      <c r="S131" s="88"/>
      <c r="T131" s="89"/>
      <c r="U131" s="35"/>
      <c r="V131" s="35"/>
      <c r="W131" s="35"/>
      <c r="X131" s="35"/>
      <c r="Y131" s="35"/>
      <c r="Z131" s="35"/>
      <c r="AA131" s="35"/>
      <c r="AB131" s="35"/>
      <c r="AC131" s="35"/>
      <c r="AD131" s="35"/>
      <c r="AE131" s="35"/>
      <c r="AT131" s="14" t="s">
        <v>152</v>
      </c>
      <c r="AU131" s="14" t="s">
        <v>77</v>
      </c>
    </row>
    <row r="132" s="10" customFormat="1">
      <c r="A132" s="10"/>
      <c r="B132" s="214"/>
      <c r="C132" s="215"/>
      <c r="D132" s="209" t="s">
        <v>159</v>
      </c>
      <c r="E132" s="216" t="s">
        <v>1</v>
      </c>
      <c r="F132" s="217" t="s">
        <v>264</v>
      </c>
      <c r="G132" s="215"/>
      <c r="H132" s="218">
        <v>7.681</v>
      </c>
      <c r="I132" s="219"/>
      <c r="J132" s="215"/>
      <c r="K132" s="215"/>
      <c r="L132" s="220"/>
      <c r="M132" s="221"/>
      <c r="N132" s="222"/>
      <c r="O132" s="222"/>
      <c r="P132" s="222"/>
      <c r="Q132" s="222"/>
      <c r="R132" s="222"/>
      <c r="S132" s="222"/>
      <c r="T132" s="223"/>
      <c r="U132" s="10"/>
      <c r="V132" s="10"/>
      <c r="W132" s="10"/>
      <c r="X132" s="10"/>
      <c r="Y132" s="10"/>
      <c r="Z132" s="10"/>
      <c r="AA132" s="10"/>
      <c r="AB132" s="10"/>
      <c r="AC132" s="10"/>
      <c r="AD132" s="10"/>
      <c r="AE132" s="10"/>
      <c r="AT132" s="224" t="s">
        <v>159</v>
      </c>
      <c r="AU132" s="224" t="s">
        <v>77</v>
      </c>
      <c r="AV132" s="10" t="s">
        <v>86</v>
      </c>
      <c r="AW132" s="10" t="s">
        <v>33</v>
      </c>
      <c r="AX132" s="10" t="s">
        <v>84</v>
      </c>
      <c r="AY132" s="224" t="s">
        <v>142</v>
      </c>
    </row>
    <row r="133" s="2" customFormat="1" ht="24.15" customHeight="1">
      <c r="A133" s="35"/>
      <c r="B133" s="36"/>
      <c r="C133" s="196" t="s">
        <v>169</v>
      </c>
      <c r="D133" s="196" t="s">
        <v>136</v>
      </c>
      <c r="E133" s="197" t="s">
        <v>222</v>
      </c>
      <c r="F133" s="198" t="s">
        <v>223</v>
      </c>
      <c r="G133" s="199" t="s">
        <v>156</v>
      </c>
      <c r="H133" s="200">
        <v>0.46300000000000002</v>
      </c>
      <c r="I133" s="201"/>
      <c r="J133" s="202">
        <f>ROUND(I133*H133,2)</f>
        <v>0</v>
      </c>
      <c r="K133" s="198" t="s">
        <v>140</v>
      </c>
      <c r="L133" s="41"/>
      <c r="M133" s="203" t="s">
        <v>1</v>
      </c>
      <c r="N133" s="204" t="s">
        <v>42</v>
      </c>
      <c r="O133" s="88"/>
      <c r="P133" s="205">
        <f>O133*H133</f>
        <v>0</v>
      </c>
      <c r="Q133" s="205">
        <v>0</v>
      </c>
      <c r="R133" s="205">
        <f>Q133*H133</f>
        <v>0</v>
      </c>
      <c r="S133" s="205">
        <v>0</v>
      </c>
      <c r="T133" s="206">
        <f>S133*H133</f>
        <v>0</v>
      </c>
      <c r="U133" s="35"/>
      <c r="V133" s="35"/>
      <c r="W133" s="35"/>
      <c r="X133" s="35"/>
      <c r="Y133" s="35"/>
      <c r="Z133" s="35"/>
      <c r="AA133" s="35"/>
      <c r="AB133" s="35"/>
      <c r="AC133" s="35"/>
      <c r="AD133" s="35"/>
      <c r="AE133" s="35"/>
      <c r="AR133" s="207" t="s">
        <v>141</v>
      </c>
      <c r="AT133" s="207" t="s">
        <v>136</v>
      </c>
      <c r="AU133" s="207" t="s">
        <v>77</v>
      </c>
      <c r="AY133" s="14" t="s">
        <v>142</v>
      </c>
      <c r="BE133" s="208">
        <f>IF(N133="základní",J133,0)</f>
        <v>0</v>
      </c>
      <c r="BF133" s="208">
        <f>IF(N133="snížená",J133,0)</f>
        <v>0</v>
      </c>
      <c r="BG133" s="208">
        <f>IF(N133="zákl. přenesená",J133,0)</f>
        <v>0</v>
      </c>
      <c r="BH133" s="208">
        <f>IF(N133="sníž. přenesená",J133,0)</f>
        <v>0</v>
      </c>
      <c r="BI133" s="208">
        <f>IF(N133="nulová",J133,0)</f>
        <v>0</v>
      </c>
      <c r="BJ133" s="14" t="s">
        <v>84</v>
      </c>
      <c r="BK133" s="208">
        <f>ROUND(I133*H133,2)</f>
        <v>0</v>
      </c>
      <c r="BL133" s="14" t="s">
        <v>141</v>
      </c>
      <c r="BM133" s="207" t="s">
        <v>265</v>
      </c>
    </row>
    <row r="134" s="2" customFormat="1">
      <c r="A134" s="35"/>
      <c r="B134" s="36"/>
      <c r="C134" s="37"/>
      <c r="D134" s="209" t="s">
        <v>225</v>
      </c>
      <c r="E134" s="37"/>
      <c r="F134" s="210" t="s">
        <v>226</v>
      </c>
      <c r="G134" s="37"/>
      <c r="H134" s="37"/>
      <c r="I134" s="211"/>
      <c r="J134" s="37"/>
      <c r="K134" s="37"/>
      <c r="L134" s="41"/>
      <c r="M134" s="212"/>
      <c r="N134" s="213"/>
      <c r="O134" s="88"/>
      <c r="P134" s="88"/>
      <c r="Q134" s="88"/>
      <c r="R134" s="88"/>
      <c r="S134" s="88"/>
      <c r="T134" s="89"/>
      <c r="U134" s="35"/>
      <c r="V134" s="35"/>
      <c r="W134" s="35"/>
      <c r="X134" s="35"/>
      <c r="Y134" s="35"/>
      <c r="Z134" s="35"/>
      <c r="AA134" s="35"/>
      <c r="AB134" s="35"/>
      <c r="AC134" s="35"/>
      <c r="AD134" s="35"/>
      <c r="AE134" s="35"/>
      <c r="AT134" s="14" t="s">
        <v>225</v>
      </c>
      <c r="AU134" s="14" t="s">
        <v>77</v>
      </c>
    </row>
    <row r="135" s="2" customFormat="1">
      <c r="A135" s="35"/>
      <c r="B135" s="36"/>
      <c r="C135" s="37"/>
      <c r="D135" s="209" t="s">
        <v>152</v>
      </c>
      <c r="E135" s="37"/>
      <c r="F135" s="210" t="s">
        <v>266</v>
      </c>
      <c r="G135" s="37"/>
      <c r="H135" s="37"/>
      <c r="I135" s="211"/>
      <c r="J135" s="37"/>
      <c r="K135" s="37"/>
      <c r="L135" s="41"/>
      <c r="M135" s="212"/>
      <c r="N135" s="213"/>
      <c r="O135" s="88"/>
      <c r="P135" s="88"/>
      <c r="Q135" s="88"/>
      <c r="R135" s="88"/>
      <c r="S135" s="88"/>
      <c r="T135" s="89"/>
      <c r="U135" s="35"/>
      <c r="V135" s="35"/>
      <c r="W135" s="35"/>
      <c r="X135" s="35"/>
      <c r="Y135" s="35"/>
      <c r="Z135" s="35"/>
      <c r="AA135" s="35"/>
      <c r="AB135" s="35"/>
      <c r="AC135" s="35"/>
      <c r="AD135" s="35"/>
      <c r="AE135" s="35"/>
      <c r="AT135" s="14" t="s">
        <v>152</v>
      </c>
      <c r="AU135" s="14" t="s">
        <v>77</v>
      </c>
    </row>
    <row r="136" s="10" customFormat="1">
      <c r="A136" s="10"/>
      <c r="B136" s="214"/>
      <c r="C136" s="215"/>
      <c r="D136" s="209" t="s">
        <v>159</v>
      </c>
      <c r="E136" s="216" t="s">
        <v>1</v>
      </c>
      <c r="F136" s="217" t="s">
        <v>267</v>
      </c>
      <c r="G136" s="215"/>
      <c r="H136" s="218">
        <v>0.46300000000000002</v>
      </c>
      <c r="I136" s="219"/>
      <c r="J136" s="215"/>
      <c r="K136" s="215"/>
      <c r="L136" s="220"/>
      <c r="M136" s="221"/>
      <c r="N136" s="222"/>
      <c r="O136" s="222"/>
      <c r="P136" s="222"/>
      <c r="Q136" s="222"/>
      <c r="R136" s="222"/>
      <c r="S136" s="222"/>
      <c r="T136" s="223"/>
      <c r="U136" s="10"/>
      <c r="V136" s="10"/>
      <c r="W136" s="10"/>
      <c r="X136" s="10"/>
      <c r="Y136" s="10"/>
      <c r="Z136" s="10"/>
      <c r="AA136" s="10"/>
      <c r="AB136" s="10"/>
      <c r="AC136" s="10"/>
      <c r="AD136" s="10"/>
      <c r="AE136" s="10"/>
      <c r="AT136" s="224" t="s">
        <v>159</v>
      </c>
      <c r="AU136" s="224" t="s">
        <v>77</v>
      </c>
      <c r="AV136" s="10" t="s">
        <v>86</v>
      </c>
      <c r="AW136" s="10" t="s">
        <v>33</v>
      </c>
      <c r="AX136" s="10" t="s">
        <v>84</v>
      </c>
      <c r="AY136" s="224" t="s">
        <v>142</v>
      </c>
    </row>
    <row r="137" s="2" customFormat="1" ht="24.15" customHeight="1">
      <c r="A137" s="35"/>
      <c r="B137" s="36"/>
      <c r="C137" s="196" t="s">
        <v>174</v>
      </c>
      <c r="D137" s="196" t="s">
        <v>136</v>
      </c>
      <c r="E137" s="197" t="s">
        <v>164</v>
      </c>
      <c r="F137" s="198" t="s">
        <v>165</v>
      </c>
      <c r="G137" s="199" t="s">
        <v>166</v>
      </c>
      <c r="H137" s="200">
        <v>137.34999999999999</v>
      </c>
      <c r="I137" s="201"/>
      <c r="J137" s="202">
        <f>ROUND(I137*H137,2)</f>
        <v>0</v>
      </c>
      <c r="K137" s="198" t="s">
        <v>140</v>
      </c>
      <c r="L137" s="41"/>
      <c r="M137" s="203" t="s">
        <v>1</v>
      </c>
      <c r="N137" s="204" t="s">
        <v>42</v>
      </c>
      <c r="O137" s="88"/>
      <c r="P137" s="205">
        <f>O137*H137</f>
        <v>0</v>
      </c>
      <c r="Q137" s="205">
        <v>0</v>
      </c>
      <c r="R137" s="205">
        <f>Q137*H137</f>
        <v>0</v>
      </c>
      <c r="S137" s="205">
        <v>0</v>
      </c>
      <c r="T137" s="206">
        <f>S137*H137</f>
        <v>0</v>
      </c>
      <c r="U137" s="35"/>
      <c r="V137" s="35"/>
      <c r="W137" s="35"/>
      <c r="X137" s="35"/>
      <c r="Y137" s="35"/>
      <c r="Z137" s="35"/>
      <c r="AA137" s="35"/>
      <c r="AB137" s="35"/>
      <c r="AC137" s="35"/>
      <c r="AD137" s="35"/>
      <c r="AE137" s="35"/>
      <c r="AR137" s="207" t="s">
        <v>141</v>
      </c>
      <c r="AT137" s="207" t="s">
        <v>136</v>
      </c>
      <c r="AU137" s="207" t="s">
        <v>77</v>
      </c>
      <c r="AY137" s="14" t="s">
        <v>142</v>
      </c>
      <c r="BE137" s="208">
        <f>IF(N137="základní",J137,0)</f>
        <v>0</v>
      </c>
      <c r="BF137" s="208">
        <f>IF(N137="snížená",J137,0)</f>
        <v>0</v>
      </c>
      <c r="BG137" s="208">
        <f>IF(N137="zákl. přenesená",J137,0)</f>
        <v>0</v>
      </c>
      <c r="BH137" s="208">
        <f>IF(N137="sníž. přenesená",J137,0)</f>
        <v>0</v>
      </c>
      <c r="BI137" s="208">
        <f>IF(N137="nulová",J137,0)</f>
        <v>0</v>
      </c>
      <c r="BJ137" s="14" t="s">
        <v>84</v>
      </c>
      <c r="BK137" s="208">
        <f>ROUND(I137*H137,2)</f>
        <v>0</v>
      </c>
      <c r="BL137" s="14" t="s">
        <v>141</v>
      </c>
      <c r="BM137" s="207" t="s">
        <v>268</v>
      </c>
    </row>
    <row r="138" s="2" customFormat="1">
      <c r="A138" s="35"/>
      <c r="B138" s="36"/>
      <c r="C138" s="37"/>
      <c r="D138" s="209" t="s">
        <v>152</v>
      </c>
      <c r="E138" s="37"/>
      <c r="F138" s="210" t="s">
        <v>269</v>
      </c>
      <c r="G138" s="37"/>
      <c r="H138" s="37"/>
      <c r="I138" s="211"/>
      <c r="J138" s="37"/>
      <c r="K138" s="37"/>
      <c r="L138" s="41"/>
      <c r="M138" s="212"/>
      <c r="N138" s="213"/>
      <c r="O138" s="88"/>
      <c r="P138" s="88"/>
      <c r="Q138" s="88"/>
      <c r="R138" s="88"/>
      <c r="S138" s="88"/>
      <c r="T138" s="89"/>
      <c r="U138" s="35"/>
      <c r="V138" s="35"/>
      <c r="W138" s="35"/>
      <c r="X138" s="35"/>
      <c r="Y138" s="35"/>
      <c r="Z138" s="35"/>
      <c r="AA138" s="35"/>
      <c r="AB138" s="35"/>
      <c r="AC138" s="35"/>
      <c r="AD138" s="35"/>
      <c r="AE138" s="35"/>
      <c r="AT138" s="14" t="s">
        <v>152</v>
      </c>
      <c r="AU138" s="14" t="s">
        <v>77</v>
      </c>
    </row>
    <row r="139" s="10" customFormat="1">
      <c r="A139" s="10"/>
      <c r="B139" s="214"/>
      <c r="C139" s="215"/>
      <c r="D139" s="209" t="s">
        <v>159</v>
      </c>
      <c r="E139" s="216" t="s">
        <v>1</v>
      </c>
      <c r="F139" s="217" t="s">
        <v>270</v>
      </c>
      <c r="G139" s="215"/>
      <c r="H139" s="218">
        <v>137.34999999999999</v>
      </c>
      <c r="I139" s="219"/>
      <c r="J139" s="215"/>
      <c r="K139" s="215"/>
      <c r="L139" s="220"/>
      <c r="M139" s="221"/>
      <c r="N139" s="222"/>
      <c r="O139" s="222"/>
      <c r="P139" s="222"/>
      <c r="Q139" s="222"/>
      <c r="R139" s="222"/>
      <c r="S139" s="222"/>
      <c r="T139" s="223"/>
      <c r="U139" s="10"/>
      <c r="V139" s="10"/>
      <c r="W139" s="10"/>
      <c r="X139" s="10"/>
      <c r="Y139" s="10"/>
      <c r="Z139" s="10"/>
      <c r="AA139" s="10"/>
      <c r="AB139" s="10"/>
      <c r="AC139" s="10"/>
      <c r="AD139" s="10"/>
      <c r="AE139" s="10"/>
      <c r="AT139" s="224" t="s">
        <v>159</v>
      </c>
      <c r="AU139" s="224" t="s">
        <v>77</v>
      </c>
      <c r="AV139" s="10" t="s">
        <v>86</v>
      </c>
      <c r="AW139" s="10" t="s">
        <v>33</v>
      </c>
      <c r="AX139" s="10" t="s">
        <v>84</v>
      </c>
      <c r="AY139" s="224" t="s">
        <v>142</v>
      </c>
    </row>
    <row r="140" s="2" customFormat="1" ht="24.15" customHeight="1">
      <c r="A140" s="35"/>
      <c r="B140" s="36"/>
      <c r="C140" s="196" t="s">
        <v>179</v>
      </c>
      <c r="D140" s="196" t="s">
        <v>136</v>
      </c>
      <c r="E140" s="197" t="s">
        <v>170</v>
      </c>
      <c r="F140" s="198" t="s">
        <v>171</v>
      </c>
      <c r="G140" s="199" t="s">
        <v>166</v>
      </c>
      <c r="H140" s="200">
        <v>284.08999999999997</v>
      </c>
      <c r="I140" s="201"/>
      <c r="J140" s="202">
        <f>ROUND(I140*H140,2)</f>
        <v>0</v>
      </c>
      <c r="K140" s="198" t="s">
        <v>140</v>
      </c>
      <c r="L140" s="41"/>
      <c r="M140" s="203" t="s">
        <v>1</v>
      </c>
      <c r="N140" s="204" t="s">
        <v>42</v>
      </c>
      <c r="O140" s="88"/>
      <c r="P140" s="205">
        <f>O140*H140</f>
        <v>0</v>
      </c>
      <c r="Q140" s="205">
        <v>0</v>
      </c>
      <c r="R140" s="205">
        <f>Q140*H140</f>
        <v>0</v>
      </c>
      <c r="S140" s="205">
        <v>0</v>
      </c>
      <c r="T140" s="206">
        <f>S140*H140</f>
        <v>0</v>
      </c>
      <c r="U140" s="35"/>
      <c r="V140" s="35"/>
      <c r="W140" s="35"/>
      <c r="X140" s="35"/>
      <c r="Y140" s="35"/>
      <c r="Z140" s="35"/>
      <c r="AA140" s="35"/>
      <c r="AB140" s="35"/>
      <c r="AC140" s="35"/>
      <c r="AD140" s="35"/>
      <c r="AE140" s="35"/>
      <c r="AR140" s="207" t="s">
        <v>141</v>
      </c>
      <c r="AT140" s="207" t="s">
        <v>136</v>
      </c>
      <c r="AU140" s="207" t="s">
        <v>77</v>
      </c>
      <c r="AY140" s="14" t="s">
        <v>142</v>
      </c>
      <c r="BE140" s="208">
        <f>IF(N140="základní",J140,0)</f>
        <v>0</v>
      </c>
      <c r="BF140" s="208">
        <f>IF(N140="snížená",J140,0)</f>
        <v>0</v>
      </c>
      <c r="BG140" s="208">
        <f>IF(N140="zákl. přenesená",J140,0)</f>
        <v>0</v>
      </c>
      <c r="BH140" s="208">
        <f>IF(N140="sníž. přenesená",J140,0)</f>
        <v>0</v>
      </c>
      <c r="BI140" s="208">
        <f>IF(N140="nulová",J140,0)</f>
        <v>0</v>
      </c>
      <c r="BJ140" s="14" t="s">
        <v>84</v>
      </c>
      <c r="BK140" s="208">
        <f>ROUND(I140*H140,2)</f>
        <v>0</v>
      </c>
      <c r="BL140" s="14" t="s">
        <v>141</v>
      </c>
      <c r="BM140" s="207" t="s">
        <v>271</v>
      </c>
    </row>
    <row r="141" s="2" customFormat="1">
      <c r="A141" s="35"/>
      <c r="B141" s="36"/>
      <c r="C141" s="37"/>
      <c r="D141" s="209" t="s">
        <v>152</v>
      </c>
      <c r="E141" s="37"/>
      <c r="F141" s="210" t="s">
        <v>272</v>
      </c>
      <c r="G141" s="37"/>
      <c r="H141" s="37"/>
      <c r="I141" s="211"/>
      <c r="J141" s="37"/>
      <c r="K141" s="37"/>
      <c r="L141" s="41"/>
      <c r="M141" s="212"/>
      <c r="N141" s="213"/>
      <c r="O141" s="88"/>
      <c r="P141" s="88"/>
      <c r="Q141" s="88"/>
      <c r="R141" s="88"/>
      <c r="S141" s="88"/>
      <c r="T141" s="89"/>
      <c r="U141" s="35"/>
      <c r="V141" s="35"/>
      <c r="W141" s="35"/>
      <c r="X141" s="35"/>
      <c r="Y141" s="35"/>
      <c r="Z141" s="35"/>
      <c r="AA141" s="35"/>
      <c r="AB141" s="35"/>
      <c r="AC141" s="35"/>
      <c r="AD141" s="35"/>
      <c r="AE141" s="35"/>
      <c r="AT141" s="14" t="s">
        <v>152</v>
      </c>
      <c r="AU141" s="14" t="s">
        <v>77</v>
      </c>
    </row>
    <row r="142" s="10" customFormat="1">
      <c r="A142" s="10"/>
      <c r="B142" s="214"/>
      <c r="C142" s="215"/>
      <c r="D142" s="209" t="s">
        <v>159</v>
      </c>
      <c r="E142" s="216" t="s">
        <v>1</v>
      </c>
      <c r="F142" s="217" t="s">
        <v>273</v>
      </c>
      <c r="G142" s="215"/>
      <c r="H142" s="218">
        <v>284.08999999999997</v>
      </c>
      <c r="I142" s="219"/>
      <c r="J142" s="215"/>
      <c r="K142" s="215"/>
      <c r="L142" s="220"/>
      <c r="M142" s="221"/>
      <c r="N142" s="222"/>
      <c r="O142" s="222"/>
      <c r="P142" s="222"/>
      <c r="Q142" s="222"/>
      <c r="R142" s="222"/>
      <c r="S142" s="222"/>
      <c r="T142" s="223"/>
      <c r="U142" s="10"/>
      <c r="V142" s="10"/>
      <c r="W142" s="10"/>
      <c r="X142" s="10"/>
      <c r="Y142" s="10"/>
      <c r="Z142" s="10"/>
      <c r="AA142" s="10"/>
      <c r="AB142" s="10"/>
      <c r="AC142" s="10"/>
      <c r="AD142" s="10"/>
      <c r="AE142" s="10"/>
      <c r="AT142" s="224" t="s">
        <v>159</v>
      </c>
      <c r="AU142" s="224" t="s">
        <v>77</v>
      </c>
      <c r="AV142" s="10" t="s">
        <v>86</v>
      </c>
      <c r="AW142" s="10" t="s">
        <v>33</v>
      </c>
      <c r="AX142" s="10" t="s">
        <v>84</v>
      </c>
      <c r="AY142" s="224" t="s">
        <v>142</v>
      </c>
    </row>
    <row r="143" s="2" customFormat="1" ht="16.5" customHeight="1">
      <c r="A143" s="35"/>
      <c r="B143" s="36"/>
      <c r="C143" s="196" t="s">
        <v>185</v>
      </c>
      <c r="D143" s="196" t="s">
        <v>136</v>
      </c>
      <c r="E143" s="197" t="s">
        <v>175</v>
      </c>
      <c r="F143" s="198" t="s">
        <v>176</v>
      </c>
      <c r="G143" s="199" t="s">
        <v>156</v>
      </c>
      <c r="H143" s="200">
        <v>8.1440000000000001</v>
      </c>
      <c r="I143" s="201"/>
      <c r="J143" s="202">
        <f>ROUND(I143*H143,2)</f>
        <v>0</v>
      </c>
      <c r="K143" s="198" t="s">
        <v>140</v>
      </c>
      <c r="L143" s="41"/>
      <c r="M143" s="203" t="s">
        <v>1</v>
      </c>
      <c r="N143" s="204" t="s">
        <v>42</v>
      </c>
      <c r="O143" s="88"/>
      <c r="P143" s="205">
        <f>O143*H143</f>
        <v>0</v>
      </c>
      <c r="Q143" s="205">
        <v>0</v>
      </c>
      <c r="R143" s="205">
        <f>Q143*H143</f>
        <v>0</v>
      </c>
      <c r="S143" s="205">
        <v>0</v>
      </c>
      <c r="T143" s="206">
        <f>S143*H143</f>
        <v>0</v>
      </c>
      <c r="U143" s="35"/>
      <c r="V143" s="35"/>
      <c r="W143" s="35"/>
      <c r="X143" s="35"/>
      <c r="Y143" s="35"/>
      <c r="Z143" s="35"/>
      <c r="AA143" s="35"/>
      <c r="AB143" s="35"/>
      <c r="AC143" s="35"/>
      <c r="AD143" s="35"/>
      <c r="AE143" s="35"/>
      <c r="AR143" s="207" t="s">
        <v>141</v>
      </c>
      <c r="AT143" s="207" t="s">
        <v>136</v>
      </c>
      <c r="AU143" s="207" t="s">
        <v>77</v>
      </c>
      <c r="AY143" s="14" t="s">
        <v>142</v>
      </c>
      <c r="BE143" s="208">
        <f>IF(N143="základní",J143,0)</f>
        <v>0</v>
      </c>
      <c r="BF143" s="208">
        <f>IF(N143="snížená",J143,0)</f>
        <v>0</v>
      </c>
      <c r="BG143" s="208">
        <f>IF(N143="zákl. přenesená",J143,0)</f>
        <v>0</v>
      </c>
      <c r="BH143" s="208">
        <f>IF(N143="sníž. přenesená",J143,0)</f>
        <v>0</v>
      </c>
      <c r="BI143" s="208">
        <f>IF(N143="nulová",J143,0)</f>
        <v>0</v>
      </c>
      <c r="BJ143" s="14" t="s">
        <v>84</v>
      </c>
      <c r="BK143" s="208">
        <f>ROUND(I143*H143,2)</f>
        <v>0</v>
      </c>
      <c r="BL143" s="14" t="s">
        <v>141</v>
      </c>
      <c r="BM143" s="207" t="s">
        <v>274</v>
      </c>
    </row>
    <row r="144" s="2" customFormat="1">
      <c r="A144" s="35"/>
      <c r="B144" s="36"/>
      <c r="C144" s="37"/>
      <c r="D144" s="209" t="s">
        <v>152</v>
      </c>
      <c r="E144" s="37"/>
      <c r="F144" s="210" t="s">
        <v>178</v>
      </c>
      <c r="G144" s="37"/>
      <c r="H144" s="37"/>
      <c r="I144" s="211"/>
      <c r="J144" s="37"/>
      <c r="K144" s="37"/>
      <c r="L144" s="41"/>
      <c r="M144" s="212"/>
      <c r="N144" s="213"/>
      <c r="O144" s="88"/>
      <c r="P144" s="88"/>
      <c r="Q144" s="88"/>
      <c r="R144" s="88"/>
      <c r="S144" s="88"/>
      <c r="T144" s="89"/>
      <c r="U144" s="35"/>
      <c r="V144" s="35"/>
      <c r="W144" s="35"/>
      <c r="X144" s="35"/>
      <c r="Y144" s="35"/>
      <c r="Z144" s="35"/>
      <c r="AA144" s="35"/>
      <c r="AB144" s="35"/>
      <c r="AC144" s="35"/>
      <c r="AD144" s="35"/>
      <c r="AE144" s="35"/>
      <c r="AT144" s="14" t="s">
        <v>152</v>
      </c>
      <c r="AU144" s="14" t="s">
        <v>77</v>
      </c>
    </row>
    <row r="145" s="10" customFormat="1">
      <c r="A145" s="10"/>
      <c r="B145" s="214"/>
      <c r="C145" s="215"/>
      <c r="D145" s="209" t="s">
        <v>159</v>
      </c>
      <c r="E145" s="216" t="s">
        <v>1</v>
      </c>
      <c r="F145" s="217" t="s">
        <v>275</v>
      </c>
      <c r="G145" s="215"/>
      <c r="H145" s="218">
        <v>8.1440000000000001</v>
      </c>
      <c r="I145" s="219"/>
      <c r="J145" s="215"/>
      <c r="K145" s="215"/>
      <c r="L145" s="220"/>
      <c r="M145" s="221"/>
      <c r="N145" s="222"/>
      <c r="O145" s="222"/>
      <c r="P145" s="222"/>
      <c r="Q145" s="222"/>
      <c r="R145" s="222"/>
      <c r="S145" s="222"/>
      <c r="T145" s="223"/>
      <c r="U145" s="10"/>
      <c r="V145" s="10"/>
      <c r="W145" s="10"/>
      <c r="X145" s="10"/>
      <c r="Y145" s="10"/>
      <c r="Z145" s="10"/>
      <c r="AA145" s="10"/>
      <c r="AB145" s="10"/>
      <c r="AC145" s="10"/>
      <c r="AD145" s="10"/>
      <c r="AE145" s="10"/>
      <c r="AT145" s="224" t="s">
        <v>159</v>
      </c>
      <c r="AU145" s="224" t="s">
        <v>77</v>
      </c>
      <c r="AV145" s="10" t="s">
        <v>86</v>
      </c>
      <c r="AW145" s="10" t="s">
        <v>33</v>
      </c>
      <c r="AX145" s="10" t="s">
        <v>84</v>
      </c>
      <c r="AY145" s="224" t="s">
        <v>142</v>
      </c>
    </row>
    <row r="146" s="2" customFormat="1" ht="16.5" customHeight="1">
      <c r="A146" s="35"/>
      <c r="B146" s="36"/>
      <c r="C146" s="196" t="s">
        <v>191</v>
      </c>
      <c r="D146" s="196" t="s">
        <v>136</v>
      </c>
      <c r="E146" s="197" t="s">
        <v>180</v>
      </c>
      <c r="F146" s="198" t="s">
        <v>181</v>
      </c>
      <c r="G146" s="199" t="s">
        <v>166</v>
      </c>
      <c r="H146" s="200">
        <v>421.44</v>
      </c>
      <c r="I146" s="201"/>
      <c r="J146" s="202">
        <f>ROUND(I146*H146,2)</f>
        <v>0</v>
      </c>
      <c r="K146" s="198" t="s">
        <v>140</v>
      </c>
      <c r="L146" s="41"/>
      <c r="M146" s="203" t="s">
        <v>1</v>
      </c>
      <c r="N146" s="204" t="s">
        <v>42</v>
      </c>
      <c r="O146" s="88"/>
      <c r="P146" s="205">
        <f>O146*H146</f>
        <v>0</v>
      </c>
      <c r="Q146" s="205">
        <v>0</v>
      </c>
      <c r="R146" s="205">
        <f>Q146*H146</f>
        <v>0</v>
      </c>
      <c r="S146" s="205">
        <v>0</v>
      </c>
      <c r="T146" s="206">
        <f>S146*H146</f>
        <v>0</v>
      </c>
      <c r="U146" s="35"/>
      <c r="V146" s="35"/>
      <c r="W146" s="35"/>
      <c r="X146" s="35"/>
      <c r="Y146" s="35"/>
      <c r="Z146" s="35"/>
      <c r="AA146" s="35"/>
      <c r="AB146" s="35"/>
      <c r="AC146" s="35"/>
      <c r="AD146" s="35"/>
      <c r="AE146" s="35"/>
      <c r="AR146" s="207" t="s">
        <v>141</v>
      </c>
      <c r="AT146" s="207" t="s">
        <v>136</v>
      </c>
      <c r="AU146" s="207" t="s">
        <v>77</v>
      </c>
      <c r="AY146" s="14" t="s">
        <v>142</v>
      </c>
      <c r="BE146" s="208">
        <f>IF(N146="základní",J146,0)</f>
        <v>0</v>
      </c>
      <c r="BF146" s="208">
        <f>IF(N146="snížená",J146,0)</f>
        <v>0</v>
      </c>
      <c r="BG146" s="208">
        <f>IF(N146="zákl. přenesená",J146,0)</f>
        <v>0</v>
      </c>
      <c r="BH146" s="208">
        <f>IF(N146="sníž. přenesená",J146,0)</f>
        <v>0</v>
      </c>
      <c r="BI146" s="208">
        <f>IF(N146="nulová",J146,0)</f>
        <v>0</v>
      </c>
      <c r="BJ146" s="14" t="s">
        <v>84</v>
      </c>
      <c r="BK146" s="208">
        <f>ROUND(I146*H146,2)</f>
        <v>0</v>
      </c>
      <c r="BL146" s="14" t="s">
        <v>141</v>
      </c>
      <c r="BM146" s="207" t="s">
        <v>276</v>
      </c>
    </row>
    <row r="147" s="2" customFormat="1">
      <c r="A147" s="35"/>
      <c r="B147" s="36"/>
      <c r="C147" s="37"/>
      <c r="D147" s="209" t="s">
        <v>152</v>
      </c>
      <c r="E147" s="37"/>
      <c r="F147" s="210" t="s">
        <v>183</v>
      </c>
      <c r="G147" s="37"/>
      <c r="H147" s="37"/>
      <c r="I147" s="211"/>
      <c r="J147" s="37"/>
      <c r="K147" s="37"/>
      <c r="L147" s="41"/>
      <c r="M147" s="212"/>
      <c r="N147" s="213"/>
      <c r="O147" s="88"/>
      <c r="P147" s="88"/>
      <c r="Q147" s="88"/>
      <c r="R147" s="88"/>
      <c r="S147" s="88"/>
      <c r="T147" s="89"/>
      <c r="U147" s="35"/>
      <c r="V147" s="35"/>
      <c r="W147" s="35"/>
      <c r="X147" s="35"/>
      <c r="Y147" s="35"/>
      <c r="Z147" s="35"/>
      <c r="AA147" s="35"/>
      <c r="AB147" s="35"/>
      <c r="AC147" s="35"/>
      <c r="AD147" s="35"/>
      <c r="AE147" s="35"/>
      <c r="AT147" s="14" t="s">
        <v>152</v>
      </c>
      <c r="AU147" s="14" t="s">
        <v>77</v>
      </c>
    </row>
    <row r="148" s="10" customFormat="1">
      <c r="A148" s="10"/>
      <c r="B148" s="214"/>
      <c r="C148" s="215"/>
      <c r="D148" s="209" t="s">
        <v>159</v>
      </c>
      <c r="E148" s="216" t="s">
        <v>1</v>
      </c>
      <c r="F148" s="217" t="s">
        <v>277</v>
      </c>
      <c r="G148" s="215"/>
      <c r="H148" s="218">
        <v>421.44</v>
      </c>
      <c r="I148" s="219"/>
      <c r="J148" s="215"/>
      <c r="K148" s="215"/>
      <c r="L148" s="220"/>
      <c r="M148" s="221"/>
      <c r="N148" s="222"/>
      <c r="O148" s="222"/>
      <c r="P148" s="222"/>
      <c r="Q148" s="222"/>
      <c r="R148" s="222"/>
      <c r="S148" s="222"/>
      <c r="T148" s="223"/>
      <c r="U148" s="10"/>
      <c r="V148" s="10"/>
      <c r="W148" s="10"/>
      <c r="X148" s="10"/>
      <c r="Y148" s="10"/>
      <c r="Z148" s="10"/>
      <c r="AA148" s="10"/>
      <c r="AB148" s="10"/>
      <c r="AC148" s="10"/>
      <c r="AD148" s="10"/>
      <c r="AE148" s="10"/>
      <c r="AT148" s="224" t="s">
        <v>159</v>
      </c>
      <c r="AU148" s="224" t="s">
        <v>77</v>
      </c>
      <c r="AV148" s="10" t="s">
        <v>86</v>
      </c>
      <c r="AW148" s="10" t="s">
        <v>33</v>
      </c>
      <c r="AX148" s="10" t="s">
        <v>84</v>
      </c>
      <c r="AY148" s="224" t="s">
        <v>142</v>
      </c>
    </row>
    <row r="149" s="2" customFormat="1" ht="24.15" customHeight="1">
      <c r="A149" s="35"/>
      <c r="B149" s="36"/>
      <c r="C149" s="196" t="s">
        <v>199</v>
      </c>
      <c r="D149" s="196" t="s">
        <v>136</v>
      </c>
      <c r="E149" s="197" t="s">
        <v>186</v>
      </c>
      <c r="F149" s="198" t="s">
        <v>187</v>
      </c>
      <c r="G149" s="199" t="s">
        <v>188</v>
      </c>
      <c r="H149" s="200">
        <v>4</v>
      </c>
      <c r="I149" s="201"/>
      <c r="J149" s="202">
        <f>ROUND(I149*H149,2)</f>
        <v>0</v>
      </c>
      <c r="K149" s="198" t="s">
        <v>140</v>
      </c>
      <c r="L149" s="41"/>
      <c r="M149" s="203" t="s">
        <v>1</v>
      </c>
      <c r="N149" s="204" t="s">
        <v>42</v>
      </c>
      <c r="O149" s="88"/>
      <c r="P149" s="205">
        <f>O149*H149</f>
        <v>0</v>
      </c>
      <c r="Q149" s="205">
        <v>0</v>
      </c>
      <c r="R149" s="205">
        <f>Q149*H149</f>
        <v>0</v>
      </c>
      <c r="S149" s="205">
        <v>0</v>
      </c>
      <c r="T149" s="206">
        <f>S149*H149</f>
        <v>0</v>
      </c>
      <c r="U149" s="35"/>
      <c r="V149" s="35"/>
      <c r="W149" s="35"/>
      <c r="X149" s="35"/>
      <c r="Y149" s="35"/>
      <c r="Z149" s="35"/>
      <c r="AA149" s="35"/>
      <c r="AB149" s="35"/>
      <c r="AC149" s="35"/>
      <c r="AD149" s="35"/>
      <c r="AE149" s="35"/>
      <c r="AR149" s="207" t="s">
        <v>141</v>
      </c>
      <c r="AT149" s="207" t="s">
        <v>136</v>
      </c>
      <c r="AU149" s="207" t="s">
        <v>77</v>
      </c>
      <c r="AY149" s="14" t="s">
        <v>142</v>
      </c>
      <c r="BE149" s="208">
        <f>IF(N149="základní",J149,0)</f>
        <v>0</v>
      </c>
      <c r="BF149" s="208">
        <f>IF(N149="snížená",J149,0)</f>
        <v>0</v>
      </c>
      <c r="BG149" s="208">
        <f>IF(N149="zákl. přenesená",J149,0)</f>
        <v>0</v>
      </c>
      <c r="BH149" s="208">
        <f>IF(N149="sníž. přenesená",J149,0)</f>
        <v>0</v>
      </c>
      <c r="BI149" s="208">
        <f>IF(N149="nulová",J149,0)</f>
        <v>0</v>
      </c>
      <c r="BJ149" s="14" t="s">
        <v>84</v>
      </c>
      <c r="BK149" s="208">
        <f>ROUND(I149*H149,2)</f>
        <v>0</v>
      </c>
      <c r="BL149" s="14" t="s">
        <v>141</v>
      </c>
      <c r="BM149" s="207" t="s">
        <v>278</v>
      </c>
    </row>
    <row r="150" s="2" customFormat="1">
      <c r="A150" s="35"/>
      <c r="B150" s="36"/>
      <c r="C150" s="37"/>
      <c r="D150" s="209" t="s">
        <v>152</v>
      </c>
      <c r="E150" s="37"/>
      <c r="F150" s="210" t="s">
        <v>279</v>
      </c>
      <c r="G150" s="37"/>
      <c r="H150" s="37"/>
      <c r="I150" s="211"/>
      <c r="J150" s="37"/>
      <c r="K150" s="37"/>
      <c r="L150" s="41"/>
      <c r="M150" s="212"/>
      <c r="N150" s="213"/>
      <c r="O150" s="88"/>
      <c r="P150" s="88"/>
      <c r="Q150" s="88"/>
      <c r="R150" s="88"/>
      <c r="S150" s="88"/>
      <c r="T150" s="89"/>
      <c r="U150" s="35"/>
      <c r="V150" s="35"/>
      <c r="W150" s="35"/>
      <c r="X150" s="35"/>
      <c r="Y150" s="35"/>
      <c r="Z150" s="35"/>
      <c r="AA150" s="35"/>
      <c r="AB150" s="35"/>
      <c r="AC150" s="35"/>
      <c r="AD150" s="35"/>
      <c r="AE150" s="35"/>
      <c r="AT150" s="14" t="s">
        <v>152</v>
      </c>
      <c r="AU150" s="14" t="s">
        <v>77</v>
      </c>
    </row>
    <row r="151" s="2" customFormat="1" ht="24.15" customHeight="1">
      <c r="A151" s="35"/>
      <c r="B151" s="36"/>
      <c r="C151" s="196" t="s">
        <v>203</v>
      </c>
      <c r="D151" s="196" t="s">
        <v>136</v>
      </c>
      <c r="E151" s="197" t="s">
        <v>280</v>
      </c>
      <c r="F151" s="198" t="s">
        <v>281</v>
      </c>
      <c r="G151" s="199" t="s">
        <v>188</v>
      </c>
      <c r="H151" s="200">
        <v>4</v>
      </c>
      <c r="I151" s="201"/>
      <c r="J151" s="202">
        <f>ROUND(I151*H151,2)</f>
        <v>0</v>
      </c>
      <c r="K151" s="198" t="s">
        <v>140</v>
      </c>
      <c r="L151" s="41"/>
      <c r="M151" s="203" t="s">
        <v>1</v>
      </c>
      <c r="N151" s="204" t="s">
        <v>42</v>
      </c>
      <c r="O151" s="88"/>
      <c r="P151" s="205">
        <f>O151*H151</f>
        <v>0</v>
      </c>
      <c r="Q151" s="205">
        <v>0</v>
      </c>
      <c r="R151" s="205">
        <f>Q151*H151</f>
        <v>0</v>
      </c>
      <c r="S151" s="205">
        <v>0</v>
      </c>
      <c r="T151" s="206">
        <f>S151*H151</f>
        <v>0</v>
      </c>
      <c r="U151" s="35"/>
      <c r="V151" s="35"/>
      <c r="W151" s="35"/>
      <c r="X151" s="35"/>
      <c r="Y151" s="35"/>
      <c r="Z151" s="35"/>
      <c r="AA151" s="35"/>
      <c r="AB151" s="35"/>
      <c r="AC151" s="35"/>
      <c r="AD151" s="35"/>
      <c r="AE151" s="35"/>
      <c r="AR151" s="207" t="s">
        <v>141</v>
      </c>
      <c r="AT151" s="207" t="s">
        <v>136</v>
      </c>
      <c r="AU151" s="207" t="s">
        <v>77</v>
      </c>
      <c r="AY151" s="14" t="s">
        <v>142</v>
      </c>
      <c r="BE151" s="208">
        <f>IF(N151="základní",J151,0)</f>
        <v>0</v>
      </c>
      <c r="BF151" s="208">
        <f>IF(N151="snížená",J151,0)</f>
        <v>0</v>
      </c>
      <c r="BG151" s="208">
        <f>IF(N151="zákl. přenesená",J151,0)</f>
        <v>0</v>
      </c>
      <c r="BH151" s="208">
        <f>IF(N151="sníž. přenesená",J151,0)</f>
        <v>0</v>
      </c>
      <c r="BI151" s="208">
        <f>IF(N151="nulová",J151,0)</f>
        <v>0</v>
      </c>
      <c r="BJ151" s="14" t="s">
        <v>84</v>
      </c>
      <c r="BK151" s="208">
        <f>ROUND(I151*H151,2)</f>
        <v>0</v>
      </c>
      <c r="BL151" s="14" t="s">
        <v>141</v>
      </c>
      <c r="BM151" s="207" t="s">
        <v>282</v>
      </c>
    </row>
    <row r="152" s="2" customFormat="1">
      <c r="A152" s="35"/>
      <c r="B152" s="36"/>
      <c r="C152" s="37"/>
      <c r="D152" s="209" t="s">
        <v>225</v>
      </c>
      <c r="E152" s="37"/>
      <c r="F152" s="210" t="s">
        <v>283</v>
      </c>
      <c r="G152" s="37"/>
      <c r="H152" s="37"/>
      <c r="I152" s="211"/>
      <c r="J152" s="37"/>
      <c r="K152" s="37"/>
      <c r="L152" s="41"/>
      <c r="M152" s="212"/>
      <c r="N152" s="213"/>
      <c r="O152" s="88"/>
      <c r="P152" s="88"/>
      <c r="Q152" s="88"/>
      <c r="R152" s="88"/>
      <c r="S152" s="88"/>
      <c r="T152" s="89"/>
      <c r="U152" s="35"/>
      <c r="V152" s="35"/>
      <c r="W152" s="35"/>
      <c r="X152" s="35"/>
      <c r="Y152" s="35"/>
      <c r="Z152" s="35"/>
      <c r="AA152" s="35"/>
      <c r="AB152" s="35"/>
      <c r="AC152" s="35"/>
      <c r="AD152" s="35"/>
      <c r="AE152" s="35"/>
      <c r="AT152" s="14" t="s">
        <v>225</v>
      </c>
      <c r="AU152" s="14" t="s">
        <v>77</v>
      </c>
    </row>
    <row r="153" s="2" customFormat="1">
      <c r="A153" s="35"/>
      <c r="B153" s="36"/>
      <c r="C153" s="37"/>
      <c r="D153" s="209" t="s">
        <v>152</v>
      </c>
      <c r="E153" s="37"/>
      <c r="F153" s="210" t="s">
        <v>284</v>
      </c>
      <c r="G153" s="37"/>
      <c r="H153" s="37"/>
      <c r="I153" s="211"/>
      <c r="J153" s="37"/>
      <c r="K153" s="37"/>
      <c r="L153" s="41"/>
      <c r="M153" s="212"/>
      <c r="N153" s="213"/>
      <c r="O153" s="88"/>
      <c r="P153" s="88"/>
      <c r="Q153" s="88"/>
      <c r="R153" s="88"/>
      <c r="S153" s="88"/>
      <c r="T153" s="89"/>
      <c r="U153" s="35"/>
      <c r="V153" s="35"/>
      <c r="W153" s="35"/>
      <c r="X153" s="35"/>
      <c r="Y153" s="35"/>
      <c r="Z153" s="35"/>
      <c r="AA153" s="35"/>
      <c r="AB153" s="35"/>
      <c r="AC153" s="35"/>
      <c r="AD153" s="35"/>
      <c r="AE153" s="35"/>
      <c r="AT153" s="14" t="s">
        <v>152</v>
      </c>
      <c r="AU153" s="14" t="s">
        <v>77</v>
      </c>
    </row>
    <row r="154" s="2" customFormat="1" ht="33" customHeight="1">
      <c r="A154" s="35"/>
      <c r="B154" s="36"/>
      <c r="C154" s="196" t="s">
        <v>208</v>
      </c>
      <c r="D154" s="196" t="s">
        <v>136</v>
      </c>
      <c r="E154" s="197" t="s">
        <v>200</v>
      </c>
      <c r="F154" s="198" t="s">
        <v>201</v>
      </c>
      <c r="G154" s="199" t="s">
        <v>188</v>
      </c>
      <c r="H154" s="200">
        <v>4</v>
      </c>
      <c r="I154" s="201"/>
      <c r="J154" s="202">
        <f>ROUND(I154*H154,2)</f>
        <v>0</v>
      </c>
      <c r="K154" s="198" t="s">
        <v>140</v>
      </c>
      <c r="L154" s="41"/>
      <c r="M154" s="203" t="s">
        <v>1</v>
      </c>
      <c r="N154" s="204" t="s">
        <v>42</v>
      </c>
      <c r="O154" s="88"/>
      <c r="P154" s="205">
        <f>O154*H154</f>
        <v>0</v>
      </c>
      <c r="Q154" s="205">
        <v>0</v>
      </c>
      <c r="R154" s="205">
        <f>Q154*H154</f>
        <v>0</v>
      </c>
      <c r="S154" s="205">
        <v>0</v>
      </c>
      <c r="T154" s="206">
        <f>S154*H154</f>
        <v>0</v>
      </c>
      <c r="U154" s="35"/>
      <c r="V154" s="35"/>
      <c r="W154" s="35"/>
      <c r="X154" s="35"/>
      <c r="Y154" s="35"/>
      <c r="Z154" s="35"/>
      <c r="AA154" s="35"/>
      <c r="AB154" s="35"/>
      <c r="AC154" s="35"/>
      <c r="AD154" s="35"/>
      <c r="AE154" s="35"/>
      <c r="AR154" s="207" t="s">
        <v>141</v>
      </c>
      <c r="AT154" s="207" t="s">
        <v>136</v>
      </c>
      <c r="AU154" s="207" t="s">
        <v>77</v>
      </c>
      <c r="AY154" s="14" t="s">
        <v>142</v>
      </c>
      <c r="BE154" s="208">
        <f>IF(N154="základní",J154,0)</f>
        <v>0</v>
      </c>
      <c r="BF154" s="208">
        <f>IF(N154="snížená",J154,0)</f>
        <v>0</v>
      </c>
      <c r="BG154" s="208">
        <f>IF(N154="zákl. přenesená",J154,0)</f>
        <v>0</v>
      </c>
      <c r="BH154" s="208">
        <f>IF(N154="sníž. přenesená",J154,0)</f>
        <v>0</v>
      </c>
      <c r="BI154" s="208">
        <f>IF(N154="nulová",J154,0)</f>
        <v>0</v>
      </c>
      <c r="BJ154" s="14" t="s">
        <v>84</v>
      </c>
      <c r="BK154" s="208">
        <f>ROUND(I154*H154,2)</f>
        <v>0</v>
      </c>
      <c r="BL154" s="14" t="s">
        <v>141</v>
      </c>
      <c r="BM154" s="207" t="s">
        <v>285</v>
      </c>
    </row>
    <row r="155" s="2" customFormat="1">
      <c r="A155" s="35"/>
      <c r="B155" s="36"/>
      <c r="C155" s="37"/>
      <c r="D155" s="209" t="s">
        <v>152</v>
      </c>
      <c r="E155" s="37"/>
      <c r="F155" s="210" t="s">
        <v>279</v>
      </c>
      <c r="G155" s="37"/>
      <c r="H155" s="37"/>
      <c r="I155" s="211"/>
      <c r="J155" s="37"/>
      <c r="K155" s="37"/>
      <c r="L155" s="41"/>
      <c r="M155" s="212"/>
      <c r="N155" s="213"/>
      <c r="O155" s="88"/>
      <c r="P155" s="88"/>
      <c r="Q155" s="88"/>
      <c r="R155" s="88"/>
      <c r="S155" s="88"/>
      <c r="T155" s="89"/>
      <c r="U155" s="35"/>
      <c r="V155" s="35"/>
      <c r="W155" s="35"/>
      <c r="X155" s="35"/>
      <c r="Y155" s="35"/>
      <c r="Z155" s="35"/>
      <c r="AA155" s="35"/>
      <c r="AB155" s="35"/>
      <c r="AC155" s="35"/>
      <c r="AD155" s="35"/>
      <c r="AE155" s="35"/>
      <c r="AT155" s="14" t="s">
        <v>152</v>
      </c>
      <c r="AU155" s="14" t="s">
        <v>77</v>
      </c>
    </row>
    <row r="156" s="2" customFormat="1" ht="24.15" customHeight="1">
      <c r="A156" s="35"/>
      <c r="B156" s="36"/>
      <c r="C156" s="196" t="s">
        <v>248</v>
      </c>
      <c r="D156" s="196" t="s">
        <v>136</v>
      </c>
      <c r="E156" s="197" t="s">
        <v>286</v>
      </c>
      <c r="F156" s="198" t="s">
        <v>287</v>
      </c>
      <c r="G156" s="199" t="s">
        <v>188</v>
      </c>
      <c r="H156" s="200">
        <v>4</v>
      </c>
      <c r="I156" s="201"/>
      <c r="J156" s="202">
        <f>ROUND(I156*H156,2)</f>
        <v>0</v>
      </c>
      <c r="K156" s="198" t="s">
        <v>140</v>
      </c>
      <c r="L156" s="41"/>
      <c r="M156" s="203" t="s">
        <v>1</v>
      </c>
      <c r="N156" s="204" t="s">
        <v>42</v>
      </c>
      <c r="O156" s="88"/>
      <c r="P156" s="205">
        <f>O156*H156</f>
        <v>0</v>
      </c>
      <c r="Q156" s="205">
        <v>0</v>
      </c>
      <c r="R156" s="205">
        <f>Q156*H156</f>
        <v>0</v>
      </c>
      <c r="S156" s="205">
        <v>0</v>
      </c>
      <c r="T156" s="206">
        <f>S156*H156</f>
        <v>0</v>
      </c>
      <c r="U156" s="35"/>
      <c r="V156" s="35"/>
      <c r="W156" s="35"/>
      <c r="X156" s="35"/>
      <c r="Y156" s="35"/>
      <c r="Z156" s="35"/>
      <c r="AA156" s="35"/>
      <c r="AB156" s="35"/>
      <c r="AC156" s="35"/>
      <c r="AD156" s="35"/>
      <c r="AE156" s="35"/>
      <c r="AR156" s="207" t="s">
        <v>141</v>
      </c>
      <c r="AT156" s="207" t="s">
        <v>136</v>
      </c>
      <c r="AU156" s="207" t="s">
        <v>77</v>
      </c>
      <c r="AY156" s="14" t="s">
        <v>142</v>
      </c>
      <c r="BE156" s="208">
        <f>IF(N156="základní",J156,0)</f>
        <v>0</v>
      </c>
      <c r="BF156" s="208">
        <f>IF(N156="snížená",J156,0)</f>
        <v>0</v>
      </c>
      <c r="BG156" s="208">
        <f>IF(N156="zákl. přenesená",J156,0)</f>
        <v>0</v>
      </c>
      <c r="BH156" s="208">
        <f>IF(N156="sníž. přenesená",J156,0)</f>
        <v>0</v>
      </c>
      <c r="BI156" s="208">
        <f>IF(N156="nulová",J156,0)</f>
        <v>0</v>
      </c>
      <c r="BJ156" s="14" t="s">
        <v>84</v>
      </c>
      <c r="BK156" s="208">
        <f>ROUND(I156*H156,2)</f>
        <v>0</v>
      </c>
      <c r="BL156" s="14" t="s">
        <v>141</v>
      </c>
      <c r="BM156" s="207" t="s">
        <v>288</v>
      </c>
    </row>
    <row r="157" s="2" customFormat="1">
      <c r="A157" s="35"/>
      <c r="B157" s="36"/>
      <c r="C157" s="37"/>
      <c r="D157" s="209" t="s">
        <v>225</v>
      </c>
      <c r="E157" s="37"/>
      <c r="F157" s="210" t="s">
        <v>289</v>
      </c>
      <c r="G157" s="37"/>
      <c r="H157" s="37"/>
      <c r="I157" s="211"/>
      <c r="J157" s="37"/>
      <c r="K157" s="37"/>
      <c r="L157" s="41"/>
      <c r="M157" s="212"/>
      <c r="N157" s="213"/>
      <c r="O157" s="88"/>
      <c r="P157" s="88"/>
      <c r="Q157" s="88"/>
      <c r="R157" s="88"/>
      <c r="S157" s="88"/>
      <c r="T157" s="89"/>
      <c r="U157" s="35"/>
      <c r="V157" s="35"/>
      <c r="W157" s="35"/>
      <c r="X157" s="35"/>
      <c r="Y157" s="35"/>
      <c r="Z157" s="35"/>
      <c r="AA157" s="35"/>
      <c r="AB157" s="35"/>
      <c r="AC157" s="35"/>
      <c r="AD157" s="35"/>
      <c r="AE157" s="35"/>
      <c r="AT157" s="14" t="s">
        <v>225</v>
      </c>
      <c r="AU157" s="14" t="s">
        <v>77</v>
      </c>
    </row>
    <row r="158" s="2" customFormat="1">
      <c r="A158" s="35"/>
      <c r="B158" s="36"/>
      <c r="C158" s="37"/>
      <c r="D158" s="209" t="s">
        <v>152</v>
      </c>
      <c r="E158" s="37"/>
      <c r="F158" s="210" t="s">
        <v>284</v>
      </c>
      <c r="G158" s="37"/>
      <c r="H158" s="37"/>
      <c r="I158" s="211"/>
      <c r="J158" s="37"/>
      <c r="K158" s="37"/>
      <c r="L158" s="41"/>
      <c r="M158" s="212"/>
      <c r="N158" s="213"/>
      <c r="O158" s="88"/>
      <c r="P158" s="88"/>
      <c r="Q158" s="88"/>
      <c r="R158" s="88"/>
      <c r="S158" s="88"/>
      <c r="T158" s="89"/>
      <c r="U158" s="35"/>
      <c r="V158" s="35"/>
      <c r="W158" s="35"/>
      <c r="X158" s="35"/>
      <c r="Y158" s="35"/>
      <c r="Z158" s="35"/>
      <c r="AA158" s="35"/>
      <c r="AB158" s="35"/>
      <c r="AC158" s="35"/>
      <c r="AD158" s="35"/>
      <c r="AE158" s="35"/>
      <c r="AT158" s="14" t="s">
        <v>152</v>
      </c>
      <c r="AU158" s="14" t="s">
        <v>77</v>
      </c>
    </row>
    <row r="159" s="2" customFormat="1" ht="44.25" customHeight="1">
      <c r="A159" s="35"/>
      <c r="B159" s="36"/>
      <c r="C159" s="196" t="s">
        <v>8</v>
      </c>
      <c r="D159" s="196" t="s">
        <v>136</v>
      </c>
      <c r="E159" s="197" t="s">
        <v>204</v>
      </c>
      <c r="F159" s="198" t="s">
        <v>205</v>
      </c>
      <c r="G159" s="199" t="s">
        <v>166</v>
      </c>
      <c r="H159" s="200">
        <v>1134</v>
      </c>
      <c r="I159" s="201"/>
      <c r="J159" s="202">
        <f>ROUND(I159*H159,2)</f>
        <v>0</v>
      </c>
      <c r="K159" s="198" t="s">
        <v>140</v>
      </c>
      <c r="L159" s="41"/>
      <c r="M159" s="203" t="s">
        <v>1</v>
      </c>
      <c r="N159" s="204" t="s">
        <v>42</v>
      </c>
      <c r="O159" s="88"/>
      <c r="P159" s="205">
        <f>O159*H159</f>
        <v>0</v>
      </c>
      <c r="Q159" s="205">
        <v>0</v>
      </c>
      <c r="R159" s="205">
        <f>Q159*H159</f>
        <v>0</v>
      </c>
      <c r="S159" s="205">
        <v>0</v>
      </c>
      <c r="T159" s="206">
        <f>S159*H159</f>
        <v>0</v>
      </c>
      <c r="U159" s="35"/>
      <c r="V159" s="35"/>
      <c r="W159" s="35"/>
      <c r="X159" s="35"/>
      <c r="Y159" s="35"/>
      <c r="Z159" s="35"/>
      <c r="AA159" s="35"/>
      <c r="AB159" s="35"/>
      <c r="AC159" s="35"/>
      <c r="AD159" s="35"/>
      <c r="AE159" s="35"/>
      <c r="AR159" s="207" t="s">
        <v>141</v>
      </c>
      <c r="AT159" s="207" t="s">
        <v>136</v>
      </c>
      <c r="AU159" s="207" t="s">
        <v>77</v>
      </c>
      <c r="AY159" s="14" t="s">
        <v>142</v>
      </c>
      <c r="BE159" s="208">
        <f>IF(N159="základní",J159,0)</f>
        <v>0</v>
      </c>
      <c r="BF159" s="208">
        <f>IF(N159="snížená",J159,0)</f>
        <v>0</v>
      </c>
      <c r="BG159" s="208">
        <f>IF(N159="zákl. přenesená",J159,0)</f>
        <v>0</v>
      </c>
      <c r="BH159" s="208">
        <f>IF(N159="sníž. přenesená",J159,0)</f>
        <v>0</v>
      </c>
      <c r="BI159" s="208">
        <f>IF(N159="nulová",J159,0)</f>
        <v>0</v>
      </c>
      <c r="BJ159" s="14" t="s">
        <v>84</v>
      </c>
      <c r="BK159" s="208">
        <f>ROUND(I159*H159,2)</f>
        <v>0</v>
      </c>
      <c r="BL159" s="14" t="s">
        <v>141</v>
      </c>
      <c r="BM159" s="207" t="s">
        <v>290</v>
      </c>
    </row>
    <row r="160" s="2" customFormat="1">
      <c r="A160" s="35"/>
      <c r="B160" s="36"/>
      <c r="C160" s="37"/>
      <c r="D160" s="209" t="s">
        <v>152</v>
      </c>
      <c r="E160" s="37"/>
      <c r="F160" s="210" t="s">
        <v>291</v>
      </c>
      <c r="G160" s="37"/>
      <c r="H160" s="37"/>
      <c r="I160" s="211"/>
      <c r="J160" s="37"/>
      <c r="K160" s="37"/>
      <c r="L160" s="41"/>
      <c r="M160" s="212"/>
      <c r="N160" s="213"/>
      <c r="O160" s="88"/>
      <c r="P160" s="88"/>
      <c r="Q160" s="88"/>
      <c r="R160" s="88"/>
      <c r="S160" s="88"/>
      <c r="T160" s="89"/>
      <c r="U160" s="35"/>
      <c r="V160" s="35"/>
      <c r="W160" s="35"/>
      <c r="X160" s="35"/>
      <c r="Y160" s="35"/>
      <c r="Z160" s="35"/>
      <c r="AA160" s="35"/>
      <c r="AB160" s="35"/>
      <c r="AC160" s="35"/>
      <c r="AD160" s="35"/>
      <c r="AE160" s="35"/>
      <c r="AT160" s="14" t="s">
        <v>152</v>
      </c>
      <c r="AU160" s="14" t="s">
        <v>77</v>
      </c>
    </row>
    <row r="161" s="10" customFormat="1">
      <c r="A161" s="10"/>
      <c r="B161" s="214"/>
      <c r="C161" s="215"/>
      <c r="D161" s="209" t="s">
        <v>159</v>
      </c>
      <c r="E161" s="216" t="s">
        <v>1</v>
      </c>
      <c r="F161" s="217" t="s">
        <v>292</v>
      </c>
      <c r="G161" s="215"/>
      <c r="H161" s="218">
        <v>1134</v>
      </c>
      <c r="I161" s="219"/>
      <c r="J161" s="215"/>
      <c r="K161" s="215"/>
      <c r="L161" s="220"/>
      <c r="M161" s="221"/>
      <c r="N161" s="222"/>
      <c r="O161" s="222"/>
      <c r="P161" s="222"/>
      <c r="Q161" s="222"/>
      <c r="R161" s="222"/>
      <c r="S161" s="222"/>
      <c r="T161" s="223"/>
      <c r="U161" s="10"/>
      <c r="V161" s="10"/>
      <c r="W161" s="10"/>
      <c r="X161" s="10"/>
      <c r="Y161" s="10"/>
      <c r="Z161" s="10"/>
      <c r="AA161" s="10"/>
      <c r="AB161" s="10"/>
      <c r="AC161" s="10"/>
      <c r="AD161" s="10"/>
      <c r="AE161" s="10"/>
      <c r="AT161" s="224" t="s">
        <v>159</v>
      </c>
      <c r="AU161" s="224" t="s">
        <v>77</v>
      </c>
      <c r="AV161" s="10" t="s">
        <v>86</v>
      </c>
      <c r="AW161" s="10" t="s">
        <v>33</v>
      </c>
      <c r="AX161" s="10" t="s">
        <v>84</v>
      </c>
      <c r="AY161" s="224" t="s">
        <v>142</v>
      </c>
    </row>
    <row r="162" s="2" customFormat="1" ht="44.25" customHeight="1">
      <c r="A162" s="35"/>
      <c r="B162" s="36"/>
      <c r="C162" s="196" t="s">
        <v>293</v>
      </c>
      <c r="D162" s="196" t="s">
        <v>136</v>
      </c>
      <c r="E162" s="197" t="s">
        <v>294</v>
      </c>
      <c r="F162" s="198" t="s">
        <v>295</v>
      </c>
      <c r="G162" s="199" t="s">
        <v>166</v>
      </c>
      <c r="H162" s="200">
        <v>2484</v>
      </c>
      <c r="I162" s="201"/>
      <c r="J162" s="202">
        <f>ROUND(I162*H162,2)</f>
        <v>0</v>
      </c>
      <c r="K162" s="198" t="s">
        <v>140</v>
      </c>
      <c r="L162" s="41"/>
      <c r="M162" s="203" t="s">
        <v>1</v>
      </c>
      <c r="N162" s="204" t="s">
        <v>42</v>
      </c>
      <c r="O162" s="88"/>
      <c r="P162" s="205">
        <f>O162*H162</f>
        <v>0</v>
      </c>
      <c r="Q162" s="205">
        <v>0</v>
      </c>
      <c r="R162" s="205">
        <f>Q162*H162</f>
        <v>0</v>
      </c>
      <c r="S162" s="205">
        <v>0</v>
      </c>
      <c r="T162" s="206">
        <f>S162*H162</f>
        <v>0</v>
      </c>
      <c r="U162" s="35"/>
      <c r="V162" s="35"/>
      <c r="W162" s="35"/>
      <c r="X162" s="35"/>
      <c r="Y162" s="35"/>
      <c r="Z162" s="35"/>
      <c r="AA162" s="35"/>
      <c r="AB162" s="35"/>
      <c r="AC162" s="35"/>
      <c r="AD162" s="35"/>
      <c r="AE162" s="35"/>
      <c r="AR162" s="207" t="s">
        <v>141</v>
      </c>
      <c r="AT162" s="207" t="s">
        <v>136</v>
      </c>
      <c r="AU162" s="207" t="s">
        <v>77</v>
      </c>
      <c r="AY162" s="14" t="s">
        <v>142</v>
      </c>
      <c r="BE162" s="208">
        <f>IF(N162="základní",J162,0)</f>
        <v>0</v>
      </c>
      <c r="BF162" s="208">
        <f>IF(N162="snížená",J162,0)</f>
        <v>0</v>
      </c>
      <c r="BG162" s="208">
        <f>IF(N162="zákl. přenesená",J162,0)</f>
        <v>0</v>
      </c>
      <c r="BH162" s="208">
        <f>IF(N162="sníž. přenesená",J162,0)</f>
        <v>0</v>
      </c>
      <c r="BI162" s="208">
        <f>IF(N162="nulová",J162,0)</f>
        <v>0</v>
      </c>
      <c r="BJ162" s="14" t="s">
        <v>84</v>
      </c>
      <c r="BK162" s="208">
        <f>ROUND(I162*H162,2)</f>
        <v>0</v>
      </c>
      <c r="BL162" s="14" t="s">
        <v>141</v>
      </c>
      <c r="BM162" s="207" t="s">
        <v>296</v>
      </c>
    </row>
    <row r="163" s="2" customFormat="1">
      <c r="A163" s="35"/>
      <c r="B163" s="36"/>
      <c r="C163" s="37"/>
      <c r="D163" s="209" t="s">
        <v>225</v>
      </c>
      <c r="E163" s="37"/>
      <c r="F163" s="210" t="s">
        <v>297</v>
      </c>
      <c r="G163" s="37"/>
      <c r="H163" s="37"/>
      <c r="I163" s="211"/>
      <c r="J163" s="37"/>
      <c r="K163" s="37"/>
      <c r="L163" s="41"/>
      <c r="M163" s="212"/>
      <c r="N163" s="213"/>
      <c r="O163" s="88"/>
      <c r="P163" s="88"/>
      <c r="Q163" s="88"/>
      <c r="R163" s="88"/>
      <c r="S163" s="88"/>
      <c r="T163" s="89"/>
      <c r="U163" s="35"/>
      <c r="V163" s="35"/>
      <c r="W163" s="35"/>
      <c r="X163" s="35"/>
      <c r="Y163" s="35"/>
      <c r="Z163" s="35"/>
      <c r="AA163" s="35"/>
      <c r="AB163" s="35"/>
      <c r="AC163" s="35"/>
      <c r="AD163" s="35"/>
      <c r="AE163" s="35"/>
      <c r="AT163" s="14" t="s">
        <v>225</v>
      </c>
      <c r="AU163" s="14" t="s">
        <v>77</v>
      </c>
    </row>
    <row r="164" s="2" customFormat="1">
      <c r="A164" s="35"/>
      <c r="B164" s="36"/>
      <c r="C164" s="37"/>
      <c r="D164" s="209" t="s">
        <v>152</v>
      </c>
      <c r="E164" s="37"/>
      <c r="F164" s="210" t="s">
        <v>298</v>
      </c>
      <c r="G164" s="37"/>
      <c r="H164" s="37"/>
      <c r="I164" s="211"/>
      <c r="J164" s="37"/>
      <c r="K164" s="37"/>
      <c r="L164" s="41"/>
      <c r="M164" s="212"/>
      <c r="N164" s="213"/>
      <c r="O164" s="88"/>
      <c r="P164" s="88"/>
      <c r="Q164" s="88"/>
      <c r="R164" s="88"/>
      <c r="S164" s="88"/>
      <c r="T164" s="89"/>
      <c r="U164" s="35"/>
      <c r="V164" s="35"/>
      <c r="W164" s="35"/>
      <c r="X164" s="35"/>
      <c r="Y164" s="35"/>
      <c r="Z164" s="35"/>
      <c r="AA164" s="35"/>
      <c r="AB164" s="35"/>
      <c r="AC164" s="35"/>
      <c r="AD164" s="35"/>
      <c r="AE164" s="35"/>
      <c r="AT164" s="14" t="s">
        <v>152</v>
      </c>
      <c r="AU164" s="14" t="s">
        <v>77</v>
      </c>
    </row>
    <row r="165" s="10" customFormat="1">
      <c r="A165" s="10"/>
      <c r="B165" s="214"/>
      <c r="C165" s="215"/>
      <c r="D165" s="209" t="s">
        <v>159</v>
      </c>
      <c r="E165" s="216" t="s">
        <v>1</v>
      </c>
      <c r="F165" s="217" t="s">
        <v>299</v>
      </c>
      <c r="G165" s="215"/>
      <c r="H165" s="218">
        <v>2484</v>
      </c>
      <c r="I165" s="219"/>
      <c r="J165" s="215"/>
      <c r="K165" s="215"/>
      <c r="L165" s="220"/>
      <c r="M165" s="221"/>
      <c r="N165" s="222"/>
      <c r="O165" s="222"/>
      <c r="P165" s="222"/>
      <c r="Q165" s="222"/>
      <c r="R165" s="222"/>
      <c r="S165" s="222"/>
      <c r="T165" s="223"/>
      <c r="U165" s="10"/>
      <c r="V165" s="10"/>
      <c r="W165" s="10"/>
      <c r="X165" s="10"/>
      <c r="Y165" s="10"/>
      <c r="Z165" s="10"/>
      <c r="AA165" s="10"/>
      <c r="AB165" s="10"/>
      <c r="AC165" s="10"/>
      <c r="AD165" s="10"/>
      <c r="AE165" s="10"/>
      <c r="AT165" s="224" t="s">
        <v>159</v>
      </c>
      <c r="AU165" s="224" t="s">
        <v>77</v>
      </c>
      <c r="AV165" s="10" t="s">
        <v>86</v>
      </c>
      <c r="AW165" s="10" t="s">
        <v>33</v>
      </c>
      <c r="AX165" s="10" t="s">
        <v>84</v>
      </c>
      <c r="AY165" s="224" t="s">
        <v>142</v>
      </c>
    </row>
    <row r="166" s="2" customFormat="1" ht="24.15" customHeight="1">
      <c r="A166" s="35"/>
      <c r="B166" s="36"/>
      <c r="C166" s="196" t="s">
        <v>300</v>
      </c>
      <c r="D166" s="196" t="s">
        <v>136</v>
      </c>
      <c r="E166" s="197" t="s">
        <v>209</v>
      </c>
      <c r="F166" s="198" t="s">
        <v>210</v>
      </c>
      <c r="G166" s="199" t="s">
        <v>150</v>
      </c>
      <c r="H166" s="200">
        <v>4</v>
      </c>
      <c r="I166" s="201"/>
      <c r="J166" s="202">
        <f>ROUND(I166*H166,2)</f>
        <v>0</v>
      </c>
      <c r="K166" s="198" t="s">
        <v>140</v>
      </c>
      <c r="L166" s="41"/>
      <c r="M166" s="203" t="s">
        <v>1</v>
      </c>
      <c r="N166" s="204" t="s">
        <v>42</v>
      </c>
      <c r="O166" s="88"/>
      <c r="P166" s="205">
        <f>O166*H166</f>
        <v>0</v>
      </c>
      <c r="Q166" s="205">
        <v>0</v>
      </c>
      <c r="R166" s="205">
        <f>Q166*H166</f>
        <v>0</v>
      </c>
      <c r="S166" s="205">
        <v>0</v>
      </c>
      <c r="T166" s="206">
        <f>S166*H166</f>
        <v>0</v>
      </c>
      <c r="U166" s="35"/>
      <c r="V166" s="35"/>
      <c r="W166" s="35"/>
      <c r="X166" s="35"/>
      <c r="Y166" s="35"/>
      <c r="Z166" s="35"/>
      <c r="AA166" s="35"/>
      <c r="AB166" s="35"/>
      <c r="AC166" s="35"/>
      <c r="AD166" s="35"/>
      <c r="AE166" s="35"/>
      <c r="AR166" s="207" t="s">
        <v>141</v>
      </c>
      <c r="AT166" s="207" t="s">
        <v>136</v>
      </c>
      <c r="AU166" s="207" t="s">
        <v>77</v>
      </c>
      <c r="AY166" s="14" t="s">
        <v>142</v>
      </c>
      <c r="BE166" s="208">
        <f>IF(N166="základní",J166,0)</f>
        <v>0</v>
      </c>
      <c r="BF166" s="208">
        <f>IF(N166="snížená",J166,0)</f>
        <v>0</v>
      </c>
      <c r="BG166" s="208">
        <f>IF(N166="zákl. přenesená",J166,0)</f>
        <v>0</v>
      </c>
      <c r="BH166" s="208">
        <f>IF(N166="sníž. přenesená",J166,0)</f>
        <v>0</v>
      </c>
      <c r="BI166" s="208">
        <f>IF(N166="nulová",J166,0)</f>
        <v>0</v>
      </c>
      <c r="BJ166" s="14" t="s">
        <v>84</v>
      </c>
      <c r="BK166" s="208">
        <f>ROUND(I166*H166,2)</f>
        <v>0</v>
      </c>
      <c r="BL166" s="14" t="s">
        <v>141</v>
      </c>
      <c r="BM166" s="207" t="s">
        <v>301</v>
      </c>
    </row>
    <row r="167" s="2" customFormat="1">
      <c r="A167" s="35"/>
      <c r="B167" s="36"/>
      <c r="C167" s="37"/>
      <c r="D167" s="209" t="s">
        <v>152</v>
      </c>
      <c r="E167" s="37"/>
      <c r="F167" s="210" t="s">
        <v>302</v>
      </c>
      <c r="G167" s="37"/>
      <c r="H167" s="37"/>
      <c r="I167" s="211"/>
      <c r="J167" s="37"/>
      <c r="K167" s="37"/>
      <c r="L167" s="41"/>
      <c r="M167" s="212"/>
      <c r="N167" s="213"/>
      <c r="O167" s="88"/>
      <c r="P167" s="88"/>
      <c r="Q167" s="88"/>
      <c r="R167" s="88"/>
      <c r="S167" s="88"/>
      <c r="T167" s="89"/>
      <c r="U167" s="35"/>
      <c r="V167" s="35"/>
      <c r="W167" s="35"/>
      <c r="X167" s="35"/>
      <c r="Y167" s="35"/>
      <c r="Z167" s="35"/>
      <c r="AA167" s="35"/>
      <c r="AB167" s="35"/>
      <c r="AC167" s="35"/>
      <c r="AD167" s="35"/>
      <c r="AE167" s="35"/>
      <c r="AT167" s="14" t="s">
        <v>152</v>
      </c>
      <c r="AU167" s="14" t="s">
        <v>77</v>
      </c>
    </row>
    <row r="168" s="2" customFormat="1" ht="16.5" customHeight="1">
      <c r="A168" s="35"/>
      <c r="B168" s="36"/>
      <c r="C168" s="236" t="s">
        <v>303</v>
      </c>
      <c r="D168" s="236" t="s">
        <v>192</v>
      </c>
      <c r="E168" s="237" t="s">
        <v>193</v>
      </c>
      <c r="F168" s="238" t="s">
        <v>194</v>
      </c>
      <c r="G168" s="239" t="s">
        <v>195</v>
      </c>
      <c r="H168" s="240">
        <v>2145.3150000000001</v>
      </c>
      <c r="I168" s="241"/>
      <c r="J168" s="242">
        <f>ROUND(I168*H168,2)</f>
        <v>0</v>
      </c>
      <c r="K168" s="238" t="s">
        <v>140</v>
      </c>
      <c r="L168" s="243"/>
      <c r="M168" s="244" t="s">
        <v>1</v>
      </c>
      <c r="N168" s="245" t="s">
        <v>42</v>
      </c>
      <c r="O168" s="88"/>
      <c r="P168" s="205">
        <f>O168*H168</f>
        <v>0</v>
      </c>
      <c r="Q168" s="205">
        <v>1</v>
      </c>
      <c r="R168" s="205">
        <f>Q168*H168</f>
        <v>2145.3150000000001</v>
      </c>
      <c r="S168" s="205">
        <v>0</v>
      </c>
      <c r="T168" s="206">
        <f>S168*H168</f>
        <v>0</v>
      </c>
      <c r="U168" s="35"/>
      <c r="V168" s="35"/>
      <c r="W168" s="35"/>
      <c r="X168" s="35"/>
      <c r="Y168" s="35"/>
      <c r="Z168" s="35"/>
      <c r="AA168" s="35"/>
      <c r="AB168" s="35"/>
      <c r="AC168" s="35"/>
      <c r="AD168" s="35"/>
      <c r="AE168" s="35"/>
      <c r="AR168" s="207" t="s">
        <v>196</v>
      </c>
      <c r="AT168" s="207" t="s">
        <v>192</v>
      </c>
      <c r="AU168" s="207" t="s">
        <v>77</v>
      </c>
      <c r="AY168" s="14" t="s">
        <v>142</v>
      </c>
      <c r="BE168" s="208">
        <f>IF(N168="základní",J168,0)</f>
        <v>0</v>
      </c>
      <c r="BF168" s="208">
        <f>IF(N168="snížená",J168,0)</f>
        <v>0</v>
      </c>
      <c r="BG168" s="208">
        <f>IF(N168="zákl. přenesená",J168,0)</f>
        <v>0</v>
      </c>
      <c r="BH168" s="208">
        <f>IF(N168="sníž. přenesená",J168,0)</f>
        <v>0</v>
      </c>
      <c r="BI168" s="208">
        <f>IF(N168="nulová",J168,0)</f>
        <v>0</v>
      </c>
      <c r="BJ168" s="14" t="s">
        <v>84</v>
      </c>
      <c r="BK168" s="208">
        <f>ROUND(I168*H168,2)</f>
        <v>0</v>
      </c>
      <c r="BL168" s="14" t="s">
        <v>196</v>
      </c>
      <c r="BM168" s="207" t="s">
        <v>304</v>
      </c>
    </row>
    <row r="169" s="10" customFormat="1">
      <c r="A169" s="10"/>
      <c r="B169" s="214"/>
      <c r="C169" s="215"/>
      <c r="D169" s="209" t="s">
        <v>159</v>
      </c>
      <c r="E169" s="216" t="s">
        <v>1</v>
      </c>
      <c r="F169" s="217" t="s">
        <v>305</v>
      </c>
      <c r="G169" s="215"/>
      <c r="H169" s="218">
        <v>2145.3150000000001</v>
      </c>
      <c r="I169" s="219"/>
      <c r="J169" s="215"/>
      <c r="K169" s="215"/>
      <c r="L169" s="220"/>
      <c r="M169" s="250"/>
      <c r="N169" s="251"/>
      <c r="O169" s="251"/>
      <c r="P169" s="251"/>
      <c r="Q169" s="251"/>
      <c r="R169" s="251"/>
      <c r="S169" s="251"/>
      <c r="T169" s="252"/>
      <c r="U169" s="10"/>
      <c r="V169" s="10"/>
      <c r="W169" s="10"/>
      <c r="X169" s="10"/>
      <c r="Y169" s="10"/>
      <c r="Z169" s="10"/>
      <c r="AA169" s="10"/>
      <c r="AB169" s="10"/>
      <c r="AC169" s="10"/>
      <c r="AD169" s="10"/>
      <c r="AE169" s="10"/>
      <c r="AT169" s="224" t="s">
        <v>159</v>
      </c>
      <c r="AU169" s="224" t="s">
        <v>77</v>
      </c>
      <c r="AV169" s="10" t="s">
        <v>86</v>
      </c>
      <c r="AW169" s="10" t="s">
        <v>33</v>
      </c>
      <c r="AX169" s="10" t="s">
        <v>84</v>
      </c>
      <c r="AY169" s="224" t="s">
        <v>142</v>
      </c>
    </row>
    <row r="170" s="2" customFormat="1" ht="6.96" customHeight="1">
      <c r="A170" s="35"/>
      <c r="B170" s="63"/>
      <c r="C170" s="64"/>
      <c r="D170" s="64"/>
      <c r="E170" s="64"/>
      <c r="F170" s="64"/>
      <c r="G170" s="64"/>
      <c r="H170" s="64"/>
      <c r="I170" s="64"/>
      <c r="J170" s="64"/>
      <c r="K170" s="64"/>
      <c r="L170" s="41"/>
      <c r="M170" s="35"/>
      <c r="O170" s="35"/>
      <c r="P170" s="35"/>
      <c r="Q170" s="35"/>
      <c r="R170" s="35"/>
      <c r="S170" s="35"/>
      <c r="T170" s="35"/>
      <c r="U170" s="35"/>
      <c r="V170" s="35"/>
      <c r="W170" s="35"/>
      <c r="X170" s="35"/>
      <c r="Y170" s="35"/>
      <c r="Z170" s="35"/>
      <c r="AA170" s="35"/>
      <c r="AB170" s="35"/>
      <c r="AC170" s="35"/>
      <c r="AD170" s="35"/>
      <c r="AE170" s="35"/>
    </row>
  </sheetData>
  <sheetProtection sheet="1" autoFilter="0" formatColumns="0" formatRows="0" objects="1" scenarios="1" spinCount="100000" saltValue="Kr+3XkdrItUq/wb/tnEgl6vPpBrEa/zXuOc0S3Z7tt0StZ81Hvpy9Ff1j9QEzFpszjbrWy0cweVjINpFmOf8Zw==" hashValue="duARVqwWfeUXS/fiFDOvTxtKtQCUBZ1NA/5iJlxlXr8aOwRFhMZHTMoPJojWAEO/IgkwLAww0BnWniYsS/gaZw==" algorithmName="SHA-512" password="CC35"/>
  <autoFilter ref="C119:K169"/>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100</v>
      </c>
    </row>
    <row r="3" hidden="1" s="1" customFormat="1" ht="6.96" customHeight="1">
      <c r="B3" s="143"/>
      <c r="C3" s="144"/>
      <c r="D3" s="144"/>
      <c r="E3" s="144"/>
      <c r="F3" s="144"/>
      <c r="G3" s="144"/>
      <c r="H3" s="144"/>
      <c r="I3" s="144"/>
      <c r="J3" s="144"/>
      <c r="K3" s="144"/>
      <c r="L3" s="17"/>
      <c r="AT3" s="14" t="s">
        <v>86</v>
      </c>
    </row>
    <row r="4" hidden="1" s="1" customFormat="1" ht="24.96" customHeight="1">
      <c r="B4" s="17"/>
      <c r="D4" s="145" t="s">
        <v>113</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GPK v úseku M. Lázně Lipová</v>
      </c>
      <c r="F7" s="147"/>
      <c r="G7" s="147"/>
      <c r="H7" s="147"/>
      <c r="L7" s="17"/>
    </row>
    <row r="8" hidden="1" s="2" customFormat="1" ht="12" customHeight="1">
      <c r="A8" s="35"/>
      <c r="B8" s="41"/>
      <c r="C8" s="35"/>
      <c r="D8" s="147" t="s">
        <v>114</v>
      </c>
      <c r="E8" s="35"/>
      <c r="F8" s="35"/>
      <c r="G8" s="35"/>
      <c r="H8" s="35"/>
      <c r="I8" s="35"/>
      <c r="J8" s="35"/>
      <c r="K8" s="35"/>
      <c r="L8" s="60"/>
      <c r="S8" s="35"/>
      <c r="T8" s="35"/>
      <c r="U8" s="35"/>
      <c r="V8" s="35"/>
      <c r="W8" s="35"/>
      <c r="X8" s="35"/>
      <c r="Y8" s="35"/>
      <c r="Z8" s="35"/>
      <c r="AA8" s="35"/>
      <c r="AB8" s="35"/>
      <c r="AC8" s="35"/>
      <c r="AD8" s="35"/>
      <c r="AE8" s="35"/>
    </row>
    <row r="9" hidden="1" s="2" customFormat="1" ht="16.5" customHeight="1">
      <c r="A9" s="35"/>
      <c r="B9" s="41"/>
      <c r="C9" s="35"/>
      <c r="D9" s="35"/>
      <c r="E9" s="149" t="s">
        <v>306</v>
      </c>
      <c r="F9" s="35"/>
      <c r="G9" s="35"/>
      <c r="H9" s="35"/>
      <c r="I9" s="35"/>
      <c r="J9" s="35"/>
      <c r="K9" s="35"/>
      <c r="L9" s="60"/>
      <c r="S9" s="35"/>
      <c r="T9" s="35"/>
      <c r="U9" s="35"/>
      <c r="V9" s="35"/>
      <c r="W9" s="35"/>
      <c r="X9" s="35"/>
      <c r="Y9" s="35"/>
      <c r="Z9" s="35"/>
      <c r="AA9" s="35"/>
      <c r="AB9" s="35"/>
      <c r="AC9" s="35"/>
      <c r="AD9" s="35"/>
      <c r="AE9" s="35"/>
    </row>
    <row r="10" hidden="1"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hidden="1" s="2" customFormat="1" ht="12" customHeight="1">
      <c r="A11" s="35"/>
      <c r="B11" s="41"/>
      <c r="C11" s="35"/>
      <c r="D11" s="147" t="s">
        <v>18</v>
      </c>
      <c r="E11" s="35"/>
      <c r="F11" s="138" t="s">
        <v>1</v>
      </c>
      <c r="G11" s="35"/>
      <c r="H11" s="35"/>
      <c r="I11" s="147" t="s">
        <v>19</v>
      </c>
      <c r="J11" s="138" t="s">
        <v>1</v>
      </c>
      <c r="K11" s="35"/>
      <c r="L11" s="60"/>
      <c r="S11" s="35"/>
      <c r="T11" s="35"/>
      <c r="U11" s="35"/>
      <c r="V11" s="35"/>
      <c r="W11" s="35"/>
      <c r="X11" s="35"/>
      <c r="Y11" s="35"/>
      <c r="Z11" s="35"/>
      <c r="AA11" s="35"/>
      <c r="AB11" s="35"/>
      <c r="AC11" s="35"/>
      <c r="AD11" s="35"/>
      <c r="AE11" s="35"/>
    </row>
    <row r="12" hidden="1" s="2" customFormat="1" ht="12" customHeight="1">
      <c r="A12" s="35"/>
      <c r="B12" s="41"/>
      <c r="C12" s="35"/>
      <c r="D12" s="147" t="s">
        <v>20</v>
      </c>
      <c r="E12" s="35"/>
      <c r="F12" s="138" t="s">
        <v>21</v>
      </c>
      <c r="G12" s="35"/>
      <c r="H12" s="35"/>
      <c r="I12" s="147" t="s">
        <v>22</v>
      </c>
      <c r="J12" s="150" t="str">
        <f>'Rekapitulace stavby'!AN8</f>
        <v>20. 9. 2022</v>
      </c>
      <c r="K12" s="35"/>
      <c r="L12" s="60"/>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hidden="1" s="2" customFormat="1" ht="12" customHeight="1">
      <c r="A14" s="35"/>
      <c r="B14" s="41"/>
      <c r="C14" s="35"/>
      <c r="D14" s="147" t="s">
        <v>24</v>
      </c>
      <c r="E14" s="35"/>
      <c r="F14" s="35"/>
      <c r="G14" s="35"/>
      <c r="H14" s="35"/>
      <c r="I14" s="147" t="s">
        <v>25</v>
      </c>
      <c r="J14" s="138" t="s">
        <v>26</v>
      </c>
      <c r="K14" s="35"/>
      <c r="L14" s="60"/>
      <c r="S14" s="35"/>
      <c r="T14" s="35"/>
      <c r="U14" s="35"/>
      <c r="V14" s="35"/>
      <c r="W14" s="35"/>
      <c r="X14" s="35"/>
      <c r="Y14" s="35"/>
      <c r="Z14" s="35"/>
      <c r="AA14" s="35"/>
      <c r="AB14" s="35"/>
      <c r="AC14" s="35"/>
      <c r="AD14" s="35"/>
      <c r="AE14" s="35"/>
    </row>
    <row r="15" hidden="1" s="2" customFormat="1" ht="18" customHeight="1">
      <c r="A15" s="35"/>
      <c r="B15" s="41"/>
      <c r="C15" s="35"/>
      <c r="D15" s="35"/>
      <c r="E15" s="138" t="s">
        <v>27</v>
      </c>
      <c r="F15" s="35"/>
      <c r="G15" s="35"/>
      <c r="H15" s="35"/>
      <c r="I15" s="147" t="s">
        <v>28</v>
      </c>
      <c r="J15" s="138" t="s">
        <v>29</v>
      </c>
      <c r="K15" s="35"/>
      <c r="L15" s="60"/>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hidden="1" s="2" customFormat="1" ht="12" customHeight="1">
      <c r="A17" s="35"/>
      <c r="B17" s="41"/>
      <c r="C17" s="35"/>
      <c r="D17" s="147" t="s">
        <v>30</v>
      </c>
      <c r="E17" s="35"/>
      <c r="F17" s="35"/>
      <c r="G17" s="35"/>
      <c r="H17" s="35"/>
      <c r="I17" s="147" t="s">
        <v>25</v>
      </c>
      <c r="J17" s="30" t="str">
        <f>'Rekapitulace stavby'!AN13</f>
        <v>Vyplň údaj</v>
      </c>
      <c r="K17" s="35"/>
      <c r="L17" s="60"/>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8"/>
      <c r="G18" s="138"/>
      <c r="H18" s="138"/>
      <c r="I18" s="147" t="s">
        <v>28</v>
      </c>
      <c r="J18" s="30" t="str">
        <f>'Rekapitulace stavby'!AN14</f>
        <v>Vyplň údaj</v>
      </c>
      <c r="K18" s="35"/>
      <c r="L18" s="60"/>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hidden="1" s="2" customFormat="1" ht="12" customHeight="1">
      <c r="A20" s="35"/>
      <c r="B20" s="41"/>
      <c r="C20" s="35"/>
      <c r="D20" s="147" t="s">
        <v>32</v>
      </c>
      <c r="E20" s="35"/>
      <c r="F20" s="35"/>
      <c r="G20" s="35"/>
      <c r="H20" s="35"/>
      <c r="I20" s="147" t="s">
        <v>25</v>
      </c>
      <c r="J20" s="138" t="s">
        <v>1</v>
      </c>
      <c r="K20" s="35"/>
      <c r="L20" s="60"/>
      <c r="S20" s="35"/>
      <c r="T20" s="35"/>
      <c r="U20" s="35"/>
      <c r="V20" s="35"/>
      <c r="W20" s="35"/>
      <c r="X20" s="35"/>
      <c r="Y20" s="35"/>
      <c r="Z20" s="35"/>
      <c r="AA20" s="35"/>
      <c r="AB20" s="35"/>
      <c r="AC20" s="35"/>
      <c r="AD20" s="35"/>
      <c r="AE20" s="35"/>
    </row>
    <row r="21" hidden="1" s="2" customFormat="1" ht="18" customHeight="1">
      <c r="A21" s="35"/>
      <c r="B21" s="41"/>
      <c r="C21" s="35"/>
      <c r="D21" s="35"/>
      <c r="E21" s="138" t="s">
        <v>21</v>
      </c>
      <c r="F21" s="35"/>
      <c r="G21" s="35"/>
      <c r="H21" s="35"/>
      <c r="I21" s="147" t="s">
        <v>28</v>
      </c>
      <c r="J21" s="138" t="s">
        <v>1</v>
      </c>
      <c r="K21" s="35"/>
      <c r="L21" s="60"/>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hidden="1" s="2" customFormat="1" ht="12" customHeight="1">
      <c r="A23" s="35"/>
      <c r="B23" s="41"/>
      <c r="C23" s="35"/>
      <c r="D23" s="147" t="s">
        <v>34</v>
      </c>
      <c r="E23" s="35"/>
      <c r="F23" s="35"/>
      <c r="G23" s="35"/>
      <c r="H23" s="35"/>
      <c r="I23" s="147" t="s">
        <v>25</v>
      </c>
      <c r="J23" s="138" t="s">
        <v>1</v>
      </c>
      <c r="K23" s="35"/>
      <c r="L23" s="60"/>
      <c r="S23" s="35"/>
      <c r="T23" s="35"/>
      <c r="U23" s="35"/>
      <c r="V23" s="35"/>
      <c r="W23" s="35"/>
      <c r="X23" s="35"/>
      <c r="Y23" s="35"/>
      <c r="Z23" s="35"/>
      <c r="AA23" s="35"/>
      <c r="AB23" s="35"/>
      <c r="AC23" s="35"/>
      <c r="AD23" s="35"/>
      <c r="AE23" s="35"/>
    </row>
    <row r="24" hidden="1" s="2" customFormat="1" ht="18" customHeight="1">
      <c r="A24" s="35"/>
      <c r="B24" s="41"/>
      <c r="C24" s="35"/>
      <c r="D24" s="35"/>
      <c r="E24" s="138" t="s">
        <v>35</v>
      </c>
      <c r="F24" s="35"/>
      <c r="G24" s="35"/>
      <c r="H24" s="35"/>
      <c r="I24" s="147" t="s">
        <v>28</v>
      </c>
      <c r="J24" s="138" t="s">
        <v>1</v>
      </c>
      <c r="K24" s="35"/>
      <c r="L24" s="60"/>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hidden="1" s="2" customFormat="1" ht="12" customHeight="1">
      <c r="A26" s="35"/>
      <c r="B26" s="41"/>
      <c r="C26" s="35"/>
      <c r="D26" s="147" t="s">
        <v>36</v>
      </c>
      <c r="E26" s="35"/>
      <c r="F26" s="35"/>
      <c r="G26" s="35"/>
      <c r="H26" s="35"/>
      <c r="I26" s="35"/>
      <c r="J26" s="35"/>
      <c r="K26" s="35"/>
      <c r="L26" s="60"/>
      <c r="S26" s="35"/>
      <c r="T26" s="35"/>
      <c r="U26" s="35"/>
      <c r="V26" s="35"/>
      <c r="W26" s="35"/>
      <c r="X26" s="35"/>
      <c r="Y26" s="35"/>
      <c r="Z26" s="35"/>
      <c r="AA26" s="35"/>
      <c r="AB26" s="35"/>
      <c r="AC26" s="35"/>
      <c r="AD26" s="35"/>
      <c r="AE26" s="35"/>
    </row>
    <row r="27" hidden="1" s="8" customFormat="1" ht="16.5" customHeight="1">
      <c r="A27" s="151"/>
      <c r="B27" s="152"/>
      <c r="C27" s="151"/>
      <c r="D27" s="151"/>
      <c r="E27" s="153" t="s">
        <v>1</v>
      </c>
      <c r="F27" s="153"/>
      <c r="G27" s="153"/>
      <c r="H27" s="153"/>
      <c r="I27" s="151"/>
      <c r="J27" s="151"/>
      <c r="K27" s="151"/>
      <c r="L27" s="154"/>
      <c r="S27" s="151"/>
      <c r="T27" s="151"/>
      <c r="U27" s="151"/>
      <c r="V27" s="151"/>
      <c r="W27" s="151"/>
      <c r="X27" s="151"/>
      <c r="Y27" s="151"/>
      <c r="Z27" s="151"/>
      <c r="AA27" s="151"/>
      <c r="AB27" s="151"/>
      <c r="AC27" s="151"/>
      <c r="AD27" s="151"/>
      <c r="AE27" s="151"/>
    </row>
    <row r="28" hidden="1"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hidden="1" s="2" customFormat="1" ht="6.96" customHeight="1">
      <c r="A29" s="35"/>
      <c r="B29" s="41"/>
      <c r="C29" s="35"/>
      <c r="D29" s="155"/>
      <c r="E29" s="155"/>
      <c r="F29" s="155"/>
      <c r="G29" s="155"/>
      <c r="H29" s="155"/>
      <c r="I29" s="155"/>
      <c r="J29" s="155"/>
      <c r="K29" s="155"/>
      <c r="L29" s="60"/>
      <c r="S29" s="35"/>
      <c r="T29" s="35"/>
      <c r="U29" s="35"/>
      <c r="V29" s="35"/>
      <c r="W29" s="35"/>
      <c r="X29" s="35"/>
      <c r="Y29" s="35"/>
      <c r="Z29" s="35"/>
      <c r="AA29" s="35"/>
      <c r="AB29" s="35"/>
      <c r="AC29" s="35"/>
      <c r="AD29" s="35"/>
      <c r="AE29" s="35"/>
    </row>
    <row r="30" hidden="1" s="2" customFormat="1" ht="25.44" customHeight="1">
      <c r="A30" s="35"/>
      <c r="B30" s="41"/>
      <c r="C30" s="35"/>
      <c r="D30" s="156" t="s">
        <v>37</v>
      </c>
      <c r="E30" s="35"/>
      <c r="F30" s="35"/>
      <c r="G30" s="35"/>
      <c r="H30" s="35"/>
      <c r="I30" s="35"/>
      <c r="J30" s="157">
        <f>ROUND(J116, 2)</f>
        <v>0</v>
      </c>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14.4" customHeight="1">
      <c r="A32" s="35"/>
      <c r="B32" s="41"/>
      <c r="C32" s="35"/>
      <c r="D32" s="35"/>
      <c r="E32" s="35"/>
      <c r="F32" s="158" t="s">
        <v>39</v>
      </c>
      <c r="G32" s="35"/>
      <c r="H32" s="35"/>
      <c r="I32" s="158" t="s">
        <v>38</v>
      </c>
      <c r="J32" s="158" t="s">
        <v>40</v>
      </c>
      <c r="K32" s="35"/>
      <c r="L32" s="60"/>
      <c r="S32" s="35"/>
      <c r="T32" s="35"/>
      <c r="U32" s="35"/>
      <c r="V32" s="35"/>
      <c r="W32" s="35"/>
      <c r="X32" s="35"/>
      <c r="Y32" s="35"/>
      <c r="Z32" s="35"/>
      <c r="AA32" s="35"/>
      <c r="AB32" s="35"/>
      <c r="AC32" s="35"/>
      <c r="AD32" s="35"/>
      <c r="AE32" s="35"/>
    </row>
    <row r="33" hidden="1" s="2" customFormat="1" ht="14.4" customHeight="1">
      <c r="A33" s="35"/>
      <c r="B33" s="41"/>
      <c r="C33" s="35"/>
      <c r="D33" s="159" t="s">
        <v>41</v>
      </c>
      <c r="E33" s="147" t="s">
        <v>42</v>
      </c>
      <c r="F33" s="160">
        <f>ROUND((SUM(BE116:BE167)),  2)</f>
        <v>0</v>
      </c>
      <c r="G33" s="35"/>
      <c r="H33" s="35"/>
      <c r="I33" s="161">
        <v>0.20999999999999999</v>
      </c>
      <c r="J33" s="160">
        <f>ROUND(((SUM(BE116:BE167))*I33),  2)</f>
        <v>0</v>
      </c>
      <c r="K33" s="35"/>
      <c r="L33" s="60"/>
      <c r="S33" s="35"/>
      <c r="T33" s="35"/>
      <c r="U33" s="35"/>
      <c r="V33" s="35"/>
      <c r="W33" s="35"/>
      <c r="X33" s="35"/>
      <c r="Y33" s="35"/>
      <c r="Z33" s="35"/>
      <c r="AA33" s="35"/>
      <c r="AB33" s="35"/>
      <c r="AC33" s="35"/>
      <c r="AD33" s="35"/>
      <c r="AE33" s="35"/>
    </row>
    <row r="34" hidden="1" s="2" customFormat="1" ht="14.4" customHeight="1">
      <c r="A34" s="35"/>
      <c r="B34" s="41"/>
      <c r="C34" s="35"/>
      <c r="D34" s="35"/>
      <c r="E34" s="147" t="s">
        <v>43</v>
      </c>
      <c r="F34" s="160">
        <f>ROUND((SUM(BF116:BF167)),  2)</f>
        <v>0</v>
      </c>
      <c r="G34" s="35"/>
      <c r="H34" s="35"/>
      <c r="I34" s="161">
        <v>0.14999999999999999</v>
      </c>
      <c r="J34" s="160">
        <f>ROUND(((SUM(BF116:BF167))*I34),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7" t="s">
        <v>44</v>
      </c>
      <c r="F35" s="160">
        <f>ROUND((SUM(BG116:BG167)),  2)</f>
        <v>0</v>
      </c>
      <c r="G35" s="35"/>
      <c r="H35" s="35"/>
      <c r="I35" s="161">
        <v>0.20999999999999999</v>
      </c>
      <c r="J35" s="160">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45</v>
      </c>
      <c r="F36" s="160">
        <f>ROUND((SUM(BH116:BH167)),  2)</f>
        <v>0</v>
      </c>
      <c r="G36" s="35"/>
      <c r="H36" s="35"/>
      <c r="I36" s="161">
        <v>0.14999999999999999</v>
      </c>
      <c r="J36" s="160">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46</v>
      </c>
      <c r="F37" s="160">
        <f>ROUND((SUM(BI116:BI167)),  2)</f>
        <v>0</v>
      </c>
      <c r="G37" s="35"/>
      <c r="H37" s="35"/>
      <c r="I37" s="161">
        <v>0</v>
      </c>
      <c r="J37" s="160">
        <f>0</f>
        <v>0</v>
      </c>
      <c r="K37" s="35"/>
      <c r="L37" s="60"/>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hidden="1" s="2" customFormat="1" ht="25.44" customHeight="1">
      <c r="A39" s="35"/>
      <c r="B39" s="41"/>
      <c r="C39" s="162"/>
      <c r="D39" s="163" t="s">
        <v>47</v>
      </c>
      <c r="E39" s="164"/>
      <c r="F39" s="164"/>
      <c r="G39" s="165" t="s">
        <v>48</v>
      </c>
      <c r="H39" s="166" t="s">
        <v>49</v>
      </c>
      <c r="I39" s="164"/>
      <c r="J39" s="167">
        <f>SUM(J30:J37)</f>
        <v>0</v>
      </c>
      <c r="K39" s="168"/>
      <c r="L39" s="60"/>
      <c r="S39" s="35"/>
      <c r="T39" s="35"/>
      <c r="U39" s="35"/>
      <c r="V39" s="35"/>
      <c r="W39" s="35"/>
      <c r="X39" s="35"/>
      <c r="Y39" s="35"/>
      <c r="Z39" s="35"/>
      <c r="AA39" s="35"/>
      <c r="AB39" s="35"/>
      <c r="AC39" s="35"/>
      <c r="AD39" s="35"/>
      <c r="AE39" s="35"/>
    </row>
    <row r="40" hidden="1"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1" customFormat="1" ht="14.4" customHeight="1">
      <c r="B41" s="17"/>
      <c r="L41" s="17"/>
    </row>
    <row r="42" hidden="1" s="1" customFormat="1" ht="14.4" customHeight="1">
      <c r="B42" s="17"/>
      <c r="L42" s="17"/>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50</v>
      </c>
      <c r="E50" s="170"/>
      <c r="F50" s="170"/>
      <c r="G50" s="169" t="s">
        <v>51</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52</v>
      </c>
      <c r="E61" s="172"/>
      <c r="F61" s="173" t="s">
        <v>53</v>
      </c>
      <c r="G61" s="171" t="s">
        <v>52</v>
      </c>
      <c r="H61" s="172"/>
      <c r="I61" s="172"/>
      <c r="J61" s="174" t="s">
        <v>53</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54</v>
      </c>
      <c r="E65" s="175"/>
      <c r="F65" s="175"/>
      <c r="G65" s="169" t="s">
        <v>55</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52</v>
      </c>
      <c r="E76" s="172"/>
      <c r="F76" s="173" t="s">
        <v>53</v>
      </c>
      <c r="G76" s="171" t="s">
        <v>52</v>
      </c>
      <c r="H76" s="172"/>
      <c r="I76" s="172"/>
      <c r="J76" s="174" t="s">
        <v>53</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118</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GPK v úseku M. Lázně Lipová</v>
      </c>
      <c r="F85" s="29"/>
      <c r="G85" s="29"/>
      <c r="H85" s="29"/>
      <c r="I85" s="37"/>
      <c r="J85" s="37"/>
      <c r="K85" s="37"/>
      <c r="L85" s="60"/>
      <c r="S85" s="35"/>
      <c r="T85" s="35"/>
      <c r="U85" s="35"/>
      <c r="V85" s="35"/>
      <c r="W85" s="35"/>
      <c r="X85" s="35"/>
      <c r="Y85" s="35"/>
      <c r="Z85" s="35"/>
      <c r="AA85" s="35"/>
      <c r="AB85" s="35"/>
      <c r="AC85" s="35"/>
      <c r="AD85" s="35"/>
      <c r="AE85" s="35"/>
    </row>
    <row r="86" hidden="1" s="2" customFormat="1" ht="12" customHeight="1">
      <c r="A86" s="35"/>
      <c r="B86" s="36"/>
      <c r="C86" s="29" t="s">
        <v>114</v>
      </c>
      <c r="D86" s="37"/>
      <c r="E86" s="37"/>
      <c r="F86" s="37"/>
      <c r="G86" s="37"/>
      <c r="H86" s="37"/>
      <c r="I86" s="37"/>
      <c r="J86" s="37"/>
      <c r="K86" s="37"/>
      <c r="L86" s="60"/>
      <c r="S86" s="35"/>
      <c r="T86" s="35"/>
      <c r="U86" s="35"/>
      <c r="V86" s="35"/>
      <c r="W86" s="35"/>
      <c r="X86" s="35"/>
      <c r="Y86" s="35"/>
      <c r="Z86" s="35"/>
      <c r="AA86" s="35"/>
      <c r="AB86" s="35"/>
      <c r="AC86" s="35"/>
      <c r="AD86" s="35"/>
      <c r="AE86" s="35"/>
    </row>
    <row r="87" hidden="1" s="2" customFormat="1" ht="16.5" customHeight="1">
      <c r="A87" s="35"/>
      <c r="B87" s="36"/>
      <c r="C87" s="37"/>
      <c r="D87" s="37"/>
      <c r="E87" s="73" t="str">
        <f>E9</f>
        <v>A.2 - Práce na přejezdech</v>
      </c>
      <c r="F87" s="37"/>
      <c r="G87" s="37"/>
      <c r="H87" s="37"/>
      <c r="I87" s="37"/>
      <c r="J87" s="37"/>
      <c r="K87" s="37"/>
      <c r="L87" s="60"/>
      <c r="S87" s="35"/>
      <c r="T87" s="35"/>
      <c r="U87" s="35"/>
      <c r="V87" s="35"/>
      <c r="W87" s="35"/>
      <c r="X87" s="35"/>
      <c r="Y87" s="35"/>
      <c r="Z87" s="35"/>
      <c r="AA87" s="35"/>
      <c r="AB87" s="35"/>
      <c r="AC87" s="35"/>
      <c r="AD87" s="35"/>
      <c r="AE87" s="35"/>
    </row>
    <row r="88" hidden="1"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2" customHeight="1">
      <c r="A89" s="35"/>
      <c r="B89" s="36"/>
      <c r="C89" s="29" t="s">
        <v>20</v>
      </c>
      <c r="D89" s="37"/>
      <c r="E89" s="37"/>
      <c r="F89" s="24" t="str">
        <f>F12</f>
        <v xml:space="preserve"> </v>
      </c>
      <c r="G89" s="37"/>
      <c r="H89" s="37"/>
      <c r="I89" s="29" t="s">
        <v>22</v>
      </c>
      <c r="J89" s="76" t="str">
        <f>IF(J12="","",J12)</f>
        <v>20. 9. 2022</v>
      </c>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5.15" customHeight="1">
      <c r="A91" s="35"/>
      <c r="B91" s="36"/>
      <c r="C91" s="29" t="s">
        <v>24</v>
      </c>
      <c r="D91" s="37"/>
      <c r="E91" s="37"/>
      <c r="F91" s="24" t="str">
        <f>E15</f>
        <v>Správa železnic,s.o.;OŘ ÚNL-ST Karlovy Vary</v>
      </c>
      <c r="G91" s="37"/>
      <c r="H91" s="37"/>
      <c r="I91" s="29" t="s">
        <v>32</v>
      </c>
      <c r="J91" s="33" t="str">
        <f>E21</f>
        <v xml:space="preserve"> </v>
      </c>
      <c r="K91" s="37"/>
      <c r="L91" s="60"/>
      <c r="S91" s="35"/>
      <c r="T91" s="35"/>
      <c r="U91" s="35"/>
      <c r="V91" s="35"/>
      <c r="W91" s="35"/>
      <c r="X91" s="35"/>
      <c r="Y91" s="35"/>
      <c r="Z91" s="35"/>
      <c r="AA91" s="35"/>
      <c r="AB91" s="35"/>
      <c r="AC91" s="35"/>
      <c r="AD91" s="35"/>
      <c r="AE91" s="35"/>
    </row>
    <row r="92" hidden="1" s="2" customFormat="1" ht="15.15" customHeight="1">
      <c r="A92" s="35"/>
      <c r="B92" s="36"/>
      <c r="C92" s="29" t="s">
        <v>30</v>
      </c>
      <c r="D92" s="37"/>
      <c r="E92" s="37"/>
      <c r="F92" s="24" t="str">
        <f>IF(E18="","",E18)</f>
        <v>Vyplň údaj</v>
      </c>
      <c r="G92" s="37"/>
      <c r="H92" s="37"/>
      <c r="I92" s="29" t="s">
        <v>34</v>
      </c>
      <c r="J92" s="33" t="str">
        <f>E24</f>
        <v>Pavlína Liprtová</v>
      </c>
      <c r="K92" s="37"/>
      <c r="L92" s="60"/>
      <c r="S92" s="35"/>
      <c r="T92" s="35"/>
      <c r="U92" s="35"/>
      <c r="V92" s="35"/>
      <c r="W92" s="35"/>
      <c r="X92" s="35"/>
      <c r="Y92" s="35"/>
      <c r="Z92" s="35"/>
      <c r="AA92" s="35"/>
      <c r="AB92" s="35"/>
      <c r="AC92" s="35"/>
      <c r="AD92" s="35"/>
      <c r="AE92" s="35"/>
    </row>
    <row r="93" hidden="1"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hidden="1" s="2" customFormat="1" ht="29.28" customHeight="1">
      <c r="A94" s="35"/>
      <c r="B94" s="36"/>
      <c r="C94" s="181" t="s">
        <v>119</v>
      </c>
      <c r="D94" s="182"/>
      <c r="E94" s="182"/>
      <c r="F94" s="182"/>
      <c r="G94" s="182"/>
      <c r="H94" s="182"/>
      <c r="I94" s="182"/>
      <c r="J94" s="183" t="s">
        <v>120</v>
      </c>
      <c r="K94" s="182"/>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2.8" customHeight="1">
      <c r="A96" s="35"/>
      <c r="B96" s="36"/>
      <c r="C96" s="184" t="s">
        <v>121</v>
      </c>
      <c r="D96" s="37"/>
      <c r="E96" s="37"/>
      <c r="F96" s="37"/>
      <c r="G96" s="37"/>
      <c r="H96" s="37"/>
      <c r="I96" s="37"/>
      <c r="J96" s="107">
        <f>J116</f>
        <v>0</v>
      </c>
      <c r="K96" s="37"/>
      <c r="L96" s="60"/>
      <c r="S96" s="35"/>
      <c r="T96" s="35"/>
      <c r="U96" s="35"/>
      <c r="V96" s="35"/>
      <c r="W96" s="35"/>
      <c r="X96" s="35"/>
      <c r="Y96" s="35"/>
      <c r="Z96" s="35"/>
      <c r="AA96" s="35"/>
      <c r="AB96" s="35"/>
      <c r="AC96" s="35"/>
      <c r="AD96" s="35"/>
      <c r="AE96" s="35"/>
      <c r="AU96" s="14" t="s">
        <v>122</v>
      </c>
    </row>
    <row r="97" hidden="1" s="2" customFormat="1" ht="21.84"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6.96" customHeight="1">
      <c r="A98" s="35"/>
      <c r="B98" s="63"/>
      <c r="C98" s="64"/>
      <c r="D98" s="64"/>
      <c r="E98" s="64"/>
      <c r="F98" s="64"/>
      <c r="G98" s="64"/>
      <c r="H98" s="64"/>
      <c r="I98" s="64"/>
      <c r="J98" s="64"/>
      <c r="K98" s="64"/>
      <c r="L98" s="60"/>
      <c r="S98" s="35"/>
      <c r="T98" s="35"/>
      <c r="U98" s="35"/>
      <c r="V98" s="35"/>
      <c r="W98" s="35"/>
      <c r="X98" s="35"/>
      <c r="Y98" s="35"/>
      <c r="Z98" s="35"/>
      <c r="AA98" s="35"/>
      <c r="AB98" s="35"/>
      <c r="AC98" s="35"/>
      <c r="AD98" s="35"/>
      <c r="AE98" s="35"/>
    </row>
    <row r="99" hidden="1"/>
    <row r="100" hidden="1"/>
    <row r="101" hidden="1"/>
    <row r="102" s="2" customFormat="1" ht="6.96" customHeight="1">
      <c r="A102" s="35"/>
      <c r="B102" s="65"/>
      <c r="C102" s="66"/>
      <c r="D102" s="66"/>
      <c r="E102" s="66"/>
      <c r="F102" s="66"/>
      <c r="G102" s="66"/>
      <c r="H102" s="66"/>
      <c r="I102" s="66"/>
      <c r="J102" s="66"/>
      <c r="K102" s="66"/>
      <c r="L102" s="60"/>
      <c r="S102" s="35"/>
      <c r="T102" s="35"/>
      <c r="U102" s="35"/>
      <c r="V102" s="35"/>
      <c r="W102" s="35"/>
      <c r="X102" s="35"/>
      <c r="Y102" s="35"/>
      <c r="Z102" s="35"/>
      <c r="AA102" s="35"/>
      <c r="AB102" s="35"/>
      <c r="AC102" s="35"/>
      <c r="AD102" s="35"/>
      <c r="AE102" s="35"/>
    </row>
    <row r="103" s="2" customFormat="1" ht="24.96" customHeight="1">
      <c r="A103" s="35"/>
      <c r="B103" s="36"/>
      <c r="C103" s="20" t="s">
        <v>123</v>
      </c>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12" customHeight="1">
      <c r="A105" s="35"/>
      <c r="B105" s="36"/>
      <c r="C105" s="29" t="s">
        <v>16</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16.5" customHeight="1">
      <c r="A106" s="35"/>
      <c r="B106" s="36"/>
      <c r="C106" s="37"/>
      <c r="D106" s="37"/>
      <c r="E106" s="180" t="str">
        <f>E7</f>
        <v>Oprava GPK v úseku M. Lázně Lipová</v>
      </c>
      <c r="F106" s="29"/>
      <c r="G106" s="29"/>
      <c r="H106" s="29"/>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114</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73" t="str">
        <f>E9</f>
        <v>A.2 - Práce na přejezdech</v>
      </c>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20</v>
      </c>
      <c r="D110" s="37"/>
      <c r="E110" s="37"/>
      <c r="F110" s="24" t="str">
        <f>F12</f>
        <v xml:space="preserve"> </v>
      </c>
      <c r="G110" s="37"/>
      <c r="H110" s="37"/>
      <c r="I110" s="29" t="s">
        <v>22</v>
      </c>
      <c r="J110" s="76" t="str">
        <f>IF(J12="","",J12)</f>
        <v>20. 9. 2022</v>
      </c>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5.15" customHeight="1">
      <c r="A112" s="35"/>
      <c r="B112" s="36"/>
      <c r="C112" s="29" t="s">
        <v>24</v>
      </c>
      <c r="D112" s="37"/>
      <c r="E112" s="37"/>
      <c r="F112" s="24" t="str">
        <f>E15</f>
        <v>Správa železnic,s.o.;OŘ ÚNL-ST Karlovy Vary</v>
      </c>
      <c r="G112" s="37"/>
      <c r="H112" s="37"/>
      <c r="I112" s="29" t="s">
        <v>32</v>
      </c>
      <c r="J112" s="33" t="str">
        <f>E21</f>
        <v xml:space="preserve"> </v>
      </c>
      <c r="K112" s="37"/>
      <c r="L112" s="60"/>
      <c r="S112" s="35"/>
      <c r="T112" s="35"/>
      <c r="U112" s="35"/>
      <c r="V112" s="35"/>
      <c r="W112" s="35"/>
      <c r="X112" s="35"/>
      <c r="Y112" s="35"/>
      <c r="Z112" s="35"/>
      <c r="AA112" s="35"/>
      <c r="AB112" s="35"/>
      <c r="AC112" s="35"/>
      <c r="AD112" s="35"/>
      <c r="AE112" s="35"/>
    </row>
    <row r="113" s="2" customFormat="1" ht="15.15" customHeight="1">
      <c r="A113" s="35"/>
      <c r="B113" s="36"/>
      <c r="C113" s="29" t="s">
        <v>30</v>
      </c>
      <c r="D113" s="37"/>
      <c r="E113" s="37"/>
      <c r="F113" s="24" t="str">
        <f>IF(E18="","",E18)</f>
        <v>Vyplň údaj</v>
      </c>
      <c r="G113" s="37"/>
      <c r="H113" s="37"/>
      <c r="I113" s="29" t="s">
        <v>34</v>
      </c>
      <c r="J113" s="33" t="str">
        <f>E24</f>
        <v>Pavlína Liprtová</v>
      </c>
      <c r="K113" s="37"/>
      <c r="L113" s="60"/>
      <c r="S113" s="35"/>
      <c r="T113" s="35"/>
      <c r="U113" s="35"/>
      <c r="V113" s="35"/>
      <c r="W113" s="35"/>
      <c r="X113" s="35"/>
      <c r="Y113" s="35"/>
      <c r="Z113" s="35"/>
      <c r="AA113" s="35"/>
      <c r="AB113" s="35"/>
      <c r="AC113" s="35"/>
      <c r="AD113" s="35"/>
      <c r="AE113" s="35"/>
    </row>
    <row r="114" s="2" customFormat="1" ht="10.32"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9" customFormat="1" ht="29.28" customHeight="1">
      <c r="A115" s="185"/>
      <c r="B115" s="186"/>
      <c r="C115" s="187" t="s">
        <v>124</v>
      </c>
      <c r="D115" s="188" t="s">
        <v>62</v>
      </c>
      <c r="E115" s="188" t="s">
        <v>58</v>
      </c>
      <c r="F115" s="188" t="s">
        <v>59</v>
      </c>
      <c r="G115" s="188" t="s">
        <v>125</v>
      </c>
      <c r="H115" s="188" t="s">
        <v>126</v>
      </c>
      <c r="I115" s="188" t="s">
        <v>127</v>
      </c>
      <c r="J115" s="188" t="s">
        <v>120</v>
      </c>
      <c r="K115" s="189" t="s">
        <v>128</v>
      </c>
      <c r="L115" s="190"/>
      <c r="M115" s="97" t="s">
        <v>1</v>
      </c>
      <c r="N115" s="98" t="s">
        <v>41</v>
      </c>
      <c r="O115" s="98" t="s">
        <v>129</v>
      </c>
      <c r="P115" s="98" t="s">
        <v>130</v>
      </c>
      <c r="Q115" s="98" t="s">
        <v>131</v>
      </c>
      <c r="R115" s="98" t="s">
        <v>132</v>
      </c>
      <c r="S115" s="98" t="s">
        <v>133</v>
      </c>
      <c r="T115" s="99" t="s">
        <v>134</v>
      </c>
      <c r="U115" s="185"/>
      <c r="V115" s="185"/>
      <c r="W115" s="185"/>
      <c r="X115" s="185"/>
      <c r="Y115" s="185"/>
      <c r="Z115" s="185"/>
      <c r="AA115" s="185"/>
      <c r="AB115" s="185"/>
      <c r="AC115" s="185"/>
      <c r="AD115" s="185"/>
      <c r="AE115" s="185"/>
    </row>
    <row r="116" s="2" customFormat="1" ht="22.8" customHeight="1">
      <c r="A116" s="35"/>
      <c r="B116" s="36"/>
      <c r="C116" s="104" t="s">
        <v>135</v>
      </c>
      <c r="D116" s="37"/>
      <c r="E116" s="37"/>
      <c r="F116" s="37"/>
      <c r="G116" s="37"/>
      <c r="H116" s="37"/>
      <c r="I116" s="37"/>
      <c r="J116" s="191">
        <f>BK116</f>
        <v>0</v>
      </c>
      <c r="K116" s="37"/>
      <c r="L116" s="41"/>
      <c r="M116" s="100"/>
      <c r="N116" s="192"/>
      <c r="O116" s="101"/>
      <c r="P116" s="193">
        <f>SUM(P117:P167)</f>
        <v>0</v>
      </c>
      <c r="Q116" s="101"/>
      <c r="R116" s="193">
        <f>SUM(R117:R167)</f>
        <v>61.170749999999998</v>
      </c>
      <c r="S116" s="101"/>
      <c r="T116" s="194">
        <f>SUM(T117:T167)</f>
        <v>0</v>
      </c>
      <c r="U116" s="35"/>
      <c r="V116" s="35"/>
      <c r="W116" s="35"/>
      <c r="X116" s="35"/>
      <c r="Y116" s="35"/>
      <c r="Z116" s="35"/>
      <c r="AA116" s="35"/>
      <c r="AB116" s="35"/>
      <c r="AC116" s="35"/>
      <c r="AD116" s="35"/>
      <c r="AE116" s="35"/>
      <c r="AT116" s="14" t="s">
        <v>76</v>
      </c>
      <c r="AU116" s="14" t="s">
        <v>122</v>
      </c>
      <c r="BK116" s="195">
        <f>SUM(BK117:BK167)</f>
        <v>0</v>
      </c>
    </row>
    <row r="117" s="2" customFormat="1" ht="37.8" customHeight="1">
      <c r="A117" s="35"/>
      <c r="B117" s="36"/>
      <c r="C117" s="196" t="s">
        <v>84</v>
      </c>
      <c r="D117" s="196" t="s">
        <v>136</v>
      </c>
      <c r="E117" s="197" t="s">
        <v>307</v>
      </c>
      <c r="F117" s="198" t="s">
        <v>308</v>
      </c>
      <c r="G117" s="199" t="s">
        <v>166</v>
      </c>
      <c r="H117" s="200">
        <v>6</v>
      </c>
      <c r="I117" s="201"/>
      <c r="J117" s="202">
        <f>ROUND(I117*H117,2)</f>
        <v>0</v>
      </c>
      <c r="K117" s="198" t="s">
        <v>140</v>
      </c>
      <c r="L117" s="41"/>
      <c r="M117" s="203" t="s">
        <v>1</v>
      </c>
      <c r="N117" s="204" t="s">
        <v>42</v>
      </c>
      <c r="O117" s="88"/>
      <c r="P117" s="205">
        <f>O117*H117</f>
        <v>0</v>
      </c>
      <c r="Q117" s="205">
        <v>0</v>
      </c>
      <c r="R117" s="205">
        <f>Q117*H117</f>
        <v>0</v>
      </c>
      <c r="S117" s="205">
        <v>0</v>
      </c>
      <c r="T117" s="206">
        <f>S117*H117</f>
        <v>0</v>
      </c>
      <c r="U117" s="35"/>
      <c r="V117" s="35"/>
      <c r="W117" s="35"/>
      <c r="X117" s="35"/>
      <c r="Y117" s="35"/>
      <c r="Z117" s="35"/>
      <c r="AA117" s="35"/>
      <c r="AB117" s="35"/>
      <c r="AC117" s="35"/>
      <c r="AD117" s="35"/>
      <c r="AE117" s="35"/>
      <c r="AR117" s="207" t="s">
        <v>141</v>
      </c>
      <c r="AT117" s="207" t="s">
        <v>136</v>
      </c>
      <c r="AU117" s="207" t="s">
        <v>77</v>
      </c>
      <c r="AY117" s="14" t="s">
        <v>142</v>
      </c>
      <c r="BE117" s="208">
        <f>IF(N117="základní",J117,0)</f>
        <v>0</v>
      </c>
      <c r="BF117" s="208">
        <f>IF(N117="snížená",J117,0)</f>
        <v>0</v>
      </c>
      <c r="BG117" s="208">
        <f>IF(N117="zákl. přenesená",J117,0)</f>
        <v>0</v>
      </c>
      <c r="BH117" s="208">
        <f>IF(N117="sníž. přenesená",J117,0)</f>
        <v>0</v>
      </c>
      <c r="BI117" s="208">
        <f>IF(N117="nulová",J117,0)</f>
        <v>0</v>
      </c>
      <c r="BJ117" s="14" t="s">
        <v>84</v>
      </c>
      <c r="BK117" s="208">
        <f>ROUND(I117*H117,2)</f>
        <v>0</v>
      </c>
      <c r="BL117" s="14" t="s">
        <v>141</v>
      </c>
      <c r="BM117" s="207" t="s">
        <v>309</v>
      </c>
    </row>
    <row r="118" s="2" customFormat="1">
      <c r="A118" s="35"/>
      <c r="B118" s="36"/>
      <c r="C118" s="37"/>
      <c r="D118" s="209" t="s">
        <v>152</v>
      </c>
      <c r="E118" s="37"/>
      <c r="F118" s="210" t="s">
        <v>310</v>
      </c>
      <c r="G118" s="37"/>
      <c r="H118" s="37"/>
      <c r="I118" s="211"/>
      <c r="J118" s="37"/>
      <c r="K118" s="37"/>
      <c r="L118" s="41"/>
      <c r="M118" s="212"/>
      <c r="N118" s="213"/>
      <c r="O118" s="88"/>
      <c r="P118" s="88"/>
      <c r="Q118" s="88"/>
      <c r="R118" s="88"/>
      <c r="S118" s="88"/>
      <c r="T118" s="89"/>
      <c r="U118" s="35"/>
      <c r="V118" s="35"/>
      <c r="W118" s="35"/>
      <c r="X118" s="35"/>
      <c r="Y118" s="35"/>
      <c r="Z118" s="35"/>
      <c r="AA118" s="35"/>
      <c r="AB118" s="35"/>
      <c r="AC118" s="35"/>
      <c r="AD118" s="35"/>
      <c r="AE118" s="35"/>
      <c r="AT118" s="14" t="s">
        <v>152</v>
      </c>
      <c r="AU118" s="14" t="s">
        <v>77</v>
      </c>
    </row>
    <row r="119" s="10" customFormat="1">
      <c r="A119" s="10"/>
      <c r="B119" s="214"/>
      <c r="C119" s="215"/>
      <c r="D119" s="209" t="s">
        <v>159</v>
      </c>
      <c r="E119" s="216" t="s">
        <v>1</v>
      </c>
      <c r="F119" s="217" t="s">
        <v>311</v>
      </c>
      <c r="G119" s="215"/>
      <c r="H119" s="218">
        <v>6</v>
      </c>
      <c r="I119" s="219"/>
      <c r="J119" s="215"/>
      <c r="K119" s="215"/>
      <c r="L119" s="220"/>
      <c r="M119" s="221"/>
      <c r="N119" s="222"/>
      <c r="O119" s="222"/>
      <c r="P119" s="222"/>
      <c r="Q119" s="222"/>
      <c r="R119" s="222"/>
      <c r="S119" s="222"/>
      <c r="T119" s="223"/>
      <c r="U119" s="10"/>
      <c r="V119" s="10"/>
      <c r="W119" s="10"/>
      <c r="X119" s="10"/>
      <c r="Y119" s="10"/>
      <c r="Z119" s="10"/>
      <c r="AA119" s="10"/>
      <c r="AB119" s="10"/>
      <c r="AC119" s="10"/>
      <c r="AD119" s="10"/>
      <c r="AE119" s="10"/>
      <c r="AT119" s="224" t="s">
        <v>159</v>
      </c>
      <c r="AU119" s="224" t="s">
        <v>77</v>
      </c>
      <c r="AV119" s="10" t="s">
        <v>86</v>
      </c>
      <c r="AW119" s="10" t="s">
        <v>33</v>
      </c>
      <c r="AX119" s="10" t="s">
        <v>84</v>
      </c>
      <c r="AY119" s="224" t="s">
        <v>142</v>
      </c>
    </row>
    <row r="120" s="2" customFormat="1" ht="37.8" customHeight="1">
      <c r="A120" s="35"/>
      <c r="B120" s="36"/>
      <c r="C120" s="196" t="s">
        <v>86</v>
      </c>
      <c r="D120" s="196" t="s">
        <v>136</v>
      </c>
      <c r="E120" s="197" t="s">
        <v>312</v>
      </c>
      <c r="F120" s="198" t="s">
        <v>313</v>
      </c>
      <c r="G120" s="199" t="s">
        <v>166</v>
      </c>
      <c r="H120" s="200">
        <v>37.5</v>
      </c>
      <c r="I120" s="201"/>
      <c r="J120" s="202">
        <f>ROUND(I120*H120,2)</f>
        <v>0</v>
      </c>
      <c r="K120" s="198" t="s">
        <v>140</v>
      </c>
      <c r="L120" s="41"/>
      <c r="M120" s="203" t="s">
        <v>1</v>
      </c>
      <c r="N120" s="204" t="s">
        <v>42</v>
      </c>
      <c r="O120" s="88"/>
      <c r="P120" s="205">
        <f>O120*H120</f>
        <v>0</v>
      </c>
      <c r="Q120" s="205">
        <v>0</v>
      </c>
      <c r="R120" s="205">
        <f>Q120*H120</f>
        <v>0</v>
      </c>
      <c r="S120" s="205">
        <v>0</v>
      </c>
      <c r="T120" s="206">
        <f>S120*H120</f>
        <v>0</v>
      </c>
      <c r="U120" s="35"/>
      <c r="V120" s="35"/>
      <c r="W120" s="35"/>
      <c r="X120" s="35"/>
      <c r="Y120" s="35"/>
      <c r="Z120" s="35"/>
      <c r="AA120" s="35"/>
      <c r="AB120" s="35"/>
      <c r="AC120" s="35"/>
      <c r="AD120" s="35"/>
      <c r="AE120" s="35"/>
      <c r="AR120" s="207" t="s">
        <v>141</v>
      </c>
      <c r="AT120" s="207" t="s">
        <v>136</v>
      </c>
      <c r="AU120" s="207" t="s">
        <v>77</v>
      </c>
      <c r="AY120" s="14" t="s">
        <v>142</v>
      </c>
      <c r="BE120" s="208">
        <f>IF(N120="základní",J120,0)</f>
        <v>0</v>
      </c>
      <c r="BF120" s="208">
        <f>IF(N120="snížená",J120,0)</f>
        <v>0</v>
      </c>
      <c r="BG120" s="208">
        <f>IF(N120="zákl. přenesená",J120,0)</f>
        <v>0</v>
      </c>
      <c r="BH120" s="208">
        <f>IF(N120="sníž. přenesená",J120,0)</f>
        <v>0</v>
      </c>
      <c r="BI120" s="208">
        <f>IF(N120="nulová",J120,0)</f>
        <v>0</v>
      </c>
      <c r="BJ120" s="14" t="s">
        <v>84</v>
      </c>
      <c r="BK120" s="208">
        <f>ROUND(I120*H120,2)</f>
        <v>0</v>
      </c>
      <c r="BL120" s="14" t="s">
        <v>141</v>
      </c>
      <c r="BM120" s="207" t="s">
        <v>314</v>
      </c>
    </row>
    <row r="121" s="2" customFormat="1">
      <c r="A121" s="35"/>
      <c r="B121" s="36"/>
      <c r="C121" s="37"/>
      <c r="D121" s="209" t="s">
        <v>152</v>
      </c>
      <c r="E121" s="37"/>
      <c r="F121" s="210" t="s">
        <v>315</v>
      </c>
      <c r="G121" s="37"/>
      <c r="H121" s="37"/>
      <c r="I121" s="211"/>
      <c r="J121" s="37"/>
      <c r="K121" s="37"/>
      <c r="L121" s="41"/>
      <c r="M121" s="212"/>
      <c r="N121" s="213"/>
      <c r="O121" s="88"/>
      <c r="P121" s="88"/>
      <c r="Q121" s="88"/>
      <c r="R121" s="88"/>
      <c r="S121" s="88"/>
      <c r="T121" s="89"/>
      <c r="U121" s="35"/>
      <c r="V121" s="35"/>
      <c r="W121" s="35"/>
      <c r="X121" s="35"/>
      <c r="Y121" s="35"/>
      <c r="Z121" s="35"/>
      <c r="AA121" s="35"/>
      <c r="AB121" s="35"/>
      <c r="AC121" s="35"/>
      <c r="AD121" s="35"/>
      <c r="AE121" s="35"/>
      <c r="AT121" s="14" t="s">
        <v>152</v>
      </c>
      <c r="AU121" s="14" t="s">
        <v>77</v>
      </c>
    </row>
    <row r="122" s="10" customFormat="1">
      <c r="A122" s="10"/>
      <c r="B122" s="214"/>
      <c r="C122" s="215"/>
      <c r="D122" s="209" t="s">
        <v>159</v>
      </c>
      <c r="E122" s="216" t="s">
        <v>1</v>
      </c>
      <c r="F122" s="217" t="s">
        <v>316</v>
      </c>
      <c r="G122" s="215"/>
      <c r="H122" s="218">
        <v>37.5</v>
      </c>
      <c r="I122" s="219"/>
      <c r="J122" s="215"/>
      <c r="K122" s="215"/>
      <c r="L122" s="220"/>
      <c r="M122" s="221"/>
      <c r="N122" s="222"/>
      <c r="O122" s="222"/>
      <c r="P122" s="222"/>
      <c r="Q122" s="222"/>
      <c r="R122" s="222"/>
      <c r="S122" s="222"/>
      <c r="T122" s="223"/>
      <c r="U122" s="10"/>
      <c r="V122" s="10"/>
      <c r="W122" s="10"/>
      <c r="X122" s="10"/>
      <c r="Y122" s="10"/>
      <c r="Z122" s="10"/>
      <c r="AA122" s="10"/>
      <c r="AB122" s="10"/>
      <c r="AC122" s="10"/>
      <c r="AD122" s="10"/>
      <c r="AE122" s="10"/>
      <c r="AT122" s="224" t="s">
        <v>159</v>
      </c>
      <c r="AU122" s="224" t="s">
        <v>77</v>
      </c>
      <c r="AV122" s="10" t="s">
        <v>86</v>
      </c>
      <c r="AW122" s="10" t="s">
        <v>33</v>
      </c>
      <c r="AX122" s="10" t="s">
        <v>84</v>
      </c>
      <c r="AY122" s="224" t="s">
        <v>142</v>
      </c>
    </row>
    <row r="123" s="2" customFormat="1" ht="37.8" customHeight="1">
      <c r="A123" s="35"/>
      <c r="B123" s="36"/>
      <c r="C123" s="196" t="s">
        <v>147</v>
      </c>
      <c r="D123" s="196" t="s">
        <v>136</v>
      </c>
      <c r="E123" s="197" t="s">
        <v>317</v>
      </c>
      <c r="F123" s="198" t="s">
        <v>318</v>
      </c>
      <c r="G123" s="199" t="s">
        <v>166</v>
      </c>
      <c r="H123" s="200">
        <v>6</v>
      </c>
      <c r="I123" s="201"/>
      <c r="J123" s="202">
        <f>ROUND(I123*H123,2)</f>
        <v>0</v>
      </c>
      <c r="K123" s="198" t="s">
        <v>140</v>
      </c>
      <c r="L123" s="41"/>
      <c r="M123" s="203" t="s">
        <v>1</v>
      </c>
      <c r="N123" s="204" t="s">
        <v>42</v>
      </c>
      <c r="O123" s="88"/>
      <c r="P123" s="205">
        <f>O123*H123</f>
        <v>0</v>
      </c>
      <c r="Q123" s="205">
        <v>0</v>
      </c>
      <c r="R123" s="205">
        <f>Q123*H123</f>
        <v>0</v>
      </c>
      <c r="S123" s="205">
        <v>0</v>
      </c>
      <c r="T123" s="206">
        <f>S123*H123</f>
        <v>0</v>
      </c>
      <c r="U123" s="35"/>
      <c r="V123" s="35"/>
      <c r="W123" s="35"/>
      <c r="X123" s="35"/>
      <c r="Y123" s="35"/>
      <c r="Z123" s="35"/>
      <c r="AA123" s="35"/>
      <c r="AB123" s="35"/>
      <c r="AC123" s="35"/>
      <c r="AD123" s="35"/>
      <c r="AE123" s="35"/>
      <c r="AR123" s="207" t="s">
        <v>141</v>
      </c>
      <c r="AT123" s="207" t="s">
        <v>136</v>
      </c>
      <c r="AU123" s="207" t="s">
        <v>77</v>
      </c>
      <c r="AY123" s="14" t="s">
        <v>142</v>
      </c>
      <c r="BE123" s="208">
        <f>IF(N123="základní",J123,0)</f>
        <v>0</v>
      </c>
      <c r="BF123" s="208">
        <f>IF(N123="snížená",J123,0)</f>
        <v>0</v>
      </c>
      <c r="BG123" s="208">
        <f>IF(N123="zákl. přenesená",J123,0)</f>
        <v>0</v>
      </c>
      <c r="BH123" s="208">
        <f>IF(N123="sníž. přenesená",J123,0)</f>
        <v>0</v>
      </c>
      <c r="BI123" s="208">
        <f>IF(N123="nulová",J123,0)</f>
        <v>0</v>
      </c>
      <c r="BJ123" s="14" t="s">
        <v>84</v>
      </c>
      <c r="BK123" s="208">
        <f>ROUND(I123*H123,2)</f>
        <v>0</v>
      </c>
      <c r="BL123" s="14" t="s">
        <v>141</v>
      </c>
      <c r="BM123" s="207" t="s">
        <v>319</v>
      </c>
    </row>
    <row r="124" s="2" customFormat="1">
      <c r="A124" s="35"/>
      <c r="B124" s="36"/>
      <c r="C124" s="37"/>
      <c r="D124" s="209" t="s">
        <v>152</v>
      </c>
      <c r="E124" s="37"/>
      <c r="F124" s="210" t="s">
        <v>310</v>
      </c>
      <c r="G124" s="37"/>
      <c r="H124" s="37"/>
      <c r="I124" s="211"/>
      <c r="J124" s="37"/>
      <c r="K124" s="37"/>
      <c r="L124" s="41"/>
      <c r="M124" s="212"/>
      <c r="N124" s="213"/>
      <c r="O124" s="88"/>
      <c r="P124" s="88"/>
      <c r="Q124" s="88"/>
      <c r="R124" s="88"/>
      <c r="S124" s="88"/>
      <c r="T124" s="89"/>
      <c r="U124" s="35"/>
      <c r="V124" s="35"/>
      <c r="W124" s="35"/>
      <c r="X124" s="35"/>
      <c r="Y124" s="35"/>
      <c r="Z124" s="35"/>
      <c r="AA124" s="35"/>
      <c r="AB124" s="35"/>
      <c r="AC124" s="35"/>
      <c r="AD124" s="35"/>
      <c r="AE124" s="35"/>
      <c r="AT124" s="14" t="s">
        <v>152</v>
      </c>
      <c r="AU124" s="14" t="s">
        <v>77</v>
      </c>
    </row>
    <row r="125" s="2" customFormat="1" ht="37.8" customHeight="1">
      <c r="A125" s="35"/>
      <c r="B125" s="36"/>
      <c r="C125" s="196" t="s">
        <v>141</v>
      </c>
      <c r="D125" s="196" t="s">
        <v>136</v>
      </c>
      <c r="E125" s="197" t="s">
        <v>320</v>
      </c>
      <c r="F125" s="198" t="s">
        <v>321</v>
      </c>
      <c r="G125" s="199" t="s">
        <v>166</v>
      </c>
      <c r="H125" s="200">
        <v>37.5</v>
      </c>
      <c r="I125" s="201"/>
      <c r="J125" s="202">
        <f>ROUND(I125*H125,2)</f>
        <v>0</v>
      </c>
      <c r="K125" s="198" t="s">
        <v>140</v>
      </c>
      <c r="L125" s="41"/>
      <c r="M125" s="203" t="s">
        <v>1</v>
      </c>
      <c r="N125" s="204" t="s">
        <v>42</v>
      </c>
      <c r="O125" s="88"/>
      <c r="P125" s="205">
        <f>O125*H125</f>
        <v>0</v>
      </c>
      <c r="Q125" s="205">
        <v>0</v>
      </c>
      <c r="R125" s="205">
        <f>Q125*H125</f>
        <v>0</v>
      </c>
      <c r="S125" s="205">
        <v>0</v>
      </c>
      <c r="T125" s="206">
        <f>S125*H125</f>
        <v>0</v>
      </c>
      <c r="U125" s="35"/>
      <c r="V125" s="35"/>
      <c r="W125" s="35"/>
      <c r="X125" s="35"/>
      <c r="Y125" s="35"/>
      <c r="Z125" s="35"/>
      <c r="AA125" s="35"/>
      <c r="AB125" s="35"/>
      <c r="AC125" s="35"/>
      <c r="AD125" s="35"/>
      <c r="AE125" s="35"/>
      <c r="AR125" s="207" t="s">
        <v>141</v>
      </c>
      <c r="AT125" s="207" t="s">
        <v>136</v>
      </c>
      <c r="AU125" s="207" t="s">
        <v>77</v>
      </c>
      <c r="AY125" s="14" t="s">
        <v>142</v>
      </c>
      <c r="BE125" s="208">
        <f>IF(N125="základní",J125,0)</f>
        <v>0</v>
      </c>
      <c r="BF125" s="208">
        <f>IF(N125="snížená",J125,0)</f>
        <v>0</v>
      </c>
      <c r="BG125" s="208">
        <f>IF(N125="zákl. přenesená",J125,0)</f>
        <v>0</v>
      </c>
      <c r="BH125" s="208">
        <f>IF(N125="sníž. přenesená",J125,0)</f>
        <v>0</v>
      </c>
      <c r="BI125" s="208">
        <f>IF(N125="nulová",J125,0)</f>
        <v>0</v>
      </c>
      <c r="BJ125" s="14" t="s">
        <v>84</v>
      </c>
      <c r="BK125" s="208">
        <f>ROUND(I125*H125,2)</f>
        <v>0</v>
      </c>
      <c r="BL125" s="14" t="s">
        <v>141</v>
      </c>
      <c r="BM125" s="207" t="s">
        <v>322</v>
      </c>
    </row>
    <row r="126" s="2" customFormat="1">
      <c r="A126" s="35"/>
      <c r="B126" s="36"/>
      <c r="C126" s="37"/>
      <c r="D126" s="209" t="s">
        <v>152</v>
      </c>
      <c r="E126" s="37"/>
      <c r="F126" s="210" t="s">
        <v>315</v>
      </c>
      <c r="G126" s="37"/>
      <c r="H126" s="37"/>
      <c r="I126" s="211"/>
      <c r="J126" s="37"/>
      <c r="K126" s="37"/>
      <c r="L126" s="41"/>
      <c r="M126" s="212"/>
      <c r="N126" s="213"/>
      <c r="O126" s="88"/>
      <c r="P126" s="88"/>
      <c r="Q126" s="88"/>
      <c r="R126" s="88"/>
      <c r="S126" s="88"/>
      <c r="T126" s="89"/>
      <c r="U126" s="35"/>
      <c r="V126" s="35"/>
      <c r="W126" s="35"/>
      <c r="X126" s="35"/>
      <c r="Y126" s="35"/>
      <c r="Z126" s="35"/>
      <c r="AA126" s="35"/>
      <c r="AB126" s="35"/>
      <c r="AC126" s="35"/>
      <c r="AD126" s="35"/>
      <c r="AE126" s="35"/>
      <c r="AT126" s="14" t="s">
        <v>152</v>
      </c>
      <c r="AU126" s="14" t="s">
        <v>77</v>
      </c>
    </row>
    <row r="127" s="10" customFormat="1">
      <c r="A127" s="10"/>
      <c r="B127" s="214"/>
      <c r="C127" s="215"/>
      <c r="D127" s="209" t="s">
        <v>159</v>
      </c>
      <c r="E127" s="216" t="s">
        <v>1</v>
      </c>
      <c r="F127" s="217" t="s">
        <v>316</v>
      </c>
      <c r="G127" s="215"/>
      <c r="H127" s="218">
        <v>37.5</v>
      </c>
      <c r="I127" s="219"/>
      <c r="J127" s="215"/>
      <c r="K127" s="215"/>
      <c r="L127" s="220"/>
      <c r="M127" s="221"/>
      <c r="N127" s="222"/>
      <c r="O127" s="222"/>
      <c r="P127" s="222"/>
      <c r="Q127" s="222"/>
      <c r="R127" s="222"/>
      <c r="S127" s="222"/>
      <c r="T127" s="223"/>
      <c r="U127" s="10"/>
      <c r="V127" s="10"/>
      <c r="W127" s="10"/>
      <c r="X127" s="10"/>
      <c r="Y127" s="10"/>
      <c r="Z127" s="10"/>
      <c r="AA127" s="10"/>
      <c r="AB127" s="10"/>
      <c r="AC127" s="10"/>
      <c r="AD127" s="10"/>
      <c r="AE127" s="10"/>
      <c r="AT127" s="224" t="s">
        <v>159</v>
      </c>
      <c r="AU127" s="224" t="s">
        <v>77</v>
      </c>
      <c r="AV127" s="10" t="s">
        <v>86</v>
      </c>
      <c r="AW127" s="10" t="s">
        <v>33</v>
      </c>
      <c r="AX127" s="10" t="s">
        <v>84</v>
      </c>
      <c r="AY127" s="224" t="s">
        <v>142</v>
      </c>
    </row>
    <row r="128" s="2" customFormat="1" ht="21.75" customHeight="1">
      <c r="A128" s="35"/>
      <c r="B128" s="36"/>
      <c r="C128" s="196" t="s">
        <v>163</v>
      </c>
      <c r="D128" s="196" t="s">
        <v>136</v>
      </c>
      <c r="E128" s="197" t="s">
        <v>323</v>
      </c>
      <c r="F128" s="198" t="s">
        <v>324</v>
      </c>
      <c r="G128" s="199" t="s">
        <v>166</v>
      </c>
      <c r="H128" s="200">
        <v>71.299999999999997</v>
      </c>
      <c r="I128" s="201"/>
      <c r="J128" s="202">
        <f>ROUND(I128*H128,2)</f>
        <v>0</v>
      </c>
      <c r="K128" s="198" t="s">
        <v>140</v>
      </c>
      <c r="L128" s="41"/>
      <c r="M128" s="203" t="s">
        <v>1</v>
      </c>
      <c r="N128" s="204" t="s">
        <v>42</v>
      </c>
      <c r="O128" s="88"/>
      <c r="P128" s="205">
        <f>O128*H128</f>
        <v>0</v>
      </c>
      <c r="Q128" s="205">
        <v>0</v>
      </c>
      <c r="R128" s="205">
        <f>Q128*H128</f>
        <v>0</v>
      </c>
      <c r="S128" s="205">
        <v>0</v>
      </c>
      <c r="T128" s="206">
        <f>S128*H128</f>
        <v>0</v>
      </c>
      <c r="U128" s="35"/>
      <c r="V128" s="35"/>
      <c r="W128" s="35"/>
      <c r="X128" s="35"/>
      <c r="Y128" s="35"/>
      <c r="Z128" s="35"/>
      <c r="AA128" s="35"/>
      <c r="AB128" s="35"/>
      <c r="AC128" s="35"/>
      <c r="AD128" s="35"/>
      <c r="AE128" s="35"/>
      <c r="AR128" s="207" t="s">
        <v>141</v>
      </c>
      <c r="AT128" s="207" t="s">
        <v>136</v>
      </c>
      <c r="AU128" s="207" t="s">
        <v>77</v>
      </c>
      <c r="AY128" s="14" t="s">
        <v>142</v>
      </c>
      <c r="BE128" s="208">
        <f>IF(N128="základní",J128,0)</f>
        <v>0</v>
      </c>
      <c r="BF128" s="208">
        <f>IF(N128="snížená",J128,0)</f>
        <v>0</v>
      </c>
      <c r="BG128" s="208">
        <f>IF(N128="zákl. přenesená",J128,0)</f>
        <v>0</v>
      </c>
      <c r="BH128" s="208">
        <f>IF(N128="sníž. přenesená",J128,0)</f>
        <v>0</v>
      </c>
      <c r="BI128" s="208">
        <f>IF(N128="nulová",J128,0)</f>
        <v>0</v>
      </c>
      <c r="BJ128" s="14" t="s">
        <v>84</v>
      </c>
      <c r="BK128" s="208">
        <f>ROUND(I128*H128,2)</f>
        <v>0</v>
      </c>
      <c r="BL128" s="14" t="s">
        <v>141</v>
      </c>
      <c r="BM128" s="207" t="s">
        <v>325</v>
      </c>
    </row>
    <row r="129" s="2" customFormat="1">
      <c r="A129" s="35"/>
      <c r="B129" s="36"/>
      <c r="C129" s="37"/>
      <c r="D129" s="209" t="s">
        <v>152</v>
      </c>
      <c r="E129" s="37"/>
      <c r="F129" s="210" t="s">
        <v>326</v>
      </c>
      <c r="G129" s="37"/>
      <c r="H129" s="37"/>
      <c r="I129" s="211"/>
      <c r="J129" s="37"/>
      <c r="K129" s="37"/>
      <c r="L129" s="41"/>
      <c r="M129" s="212"/>
      <c r="N129" s="213"/>
      <c r="O129" s="88"/>
      <c r="P129" s="88"/>
      <c r="Q129" s="88"/>
      <c r="R129" s="88"/>
      <c r="S129" s="88"/>
      <c r="T129" s="89"/>
      <c r="U129" s="35"/>
      <c r="V129" s="35"/>
      <c r="W129" s="35"/>
      <c r="X129" s="35"/>
      <c r="Y129" s="35"/>
      <c r="Z129" s="35"/>
      <c r="AA129" s="35"/>
      <c r="AB129" s="35"/>
      <c r="AC129" s="35"/>
      <c r="AD129" s="35"/>
      <c r="AE129" s="35"/>
      <c r="AT129" s="14" t="s">
        <v>152</v>
      </c>
      <c r="AU129" s="14" t="s">
        <v>77</v>
      </c>
    </row>
    <row r="130" s="10" customFormat="1">
      <c r="A130" s="10"/>
      <c r="B130" s="214"/>
      <c r="C130" s="215"/>
      <c r="D130" s="209" t="s">
        <v>159</v>
      </c>
      <c r="E130" s="216" t="s">
        <v>1</v>
      </c>
      <c r="F130" s="217" t="s">
        <v>327</v>
      </c>
      <c r="G130" s="215"/>
      <c r="H130" s="218">
        <v>71.299999999999997</v>
      </c>
      <c r="I130" s="219"/>
      <c r="J130" s="215"/>
      <c r="K130" s="215"/>
      <c r="L130" s="220"/>
      <c r="M130" s="221"/>
      <c r="N130" s="222"/>
      <c r="O130" s="222"/>
      <c r="P130" s="222"/>
      <c r="Q130" s="222"/>
      <c r="R130" s="222"/>
      <c r="S130" s="222"/>
      <c r="T130" s="223"/>
      <c r="U130" s="10"/>
      <c r="V130" s="10"/>
      <c r="W130" s="10"/>
      <c r="X130" s="10"/>
      <c r="Y130" s="10"/>
      <c r="Z130" s="10"/>
      <c r="AA130" s="10"/>
      <c r="AB130" s="10"/>
      <c r="AC130" s="10"/>
      <c r="AD130" s="10"/>
      <c r="AE130" s="10"/>
      <c r="AT130" s="224" t="s">
        <v>159</v>
      </c>
      <c r="AU130" s="224" t="s">
        <v>77</v>
      </c>
      <c r="AV130" s="10" t="s">
        <v>86</v>
      </c>
      <c r="AW130" s="10" t="s">
        <v>33</v>
      </c>
      <c r="AX130" s="10" t="s">
        <v>84</v>
      </c>
      <c r="AY130" s="224" t="s">
        <v>142</v>
      </c>
    </row>
    <row r="131" s="2" customFormat="1" ht="24.15" customHeight="1">
      <c r="A131" s="35"/>
      <c r="B131" s="36"/>
      <c r="C131" s="196" t="s">
        <v>169</v>
      </c>
      <c r="D131" s="196" t="s">
        <v>136</v>
      </c>
      <c r="E131" s="197" t="s">
        <v>328</v>
      </c>
      <c r="F131" s="198" t="s">
        <v>329</v>
      </c>
      <c r="G131" s="199" t="s">
        <v>330</v>
      </c>
      <c r="H131" s="200">
        <v>86.769999999999996</v>
      </c>
      <c r="I131" s="201"/>
      <c r="J131" s="202">
        <f>ROUND(I131*H131,2)</f>
        <v>0</v>
      </c>
      <c r="K131" s="198" t="s">
        <v>140</v>
      </c>
      <c r="L131" s="41"/>
      <c r="M131" s="203" t="s">
        <v>1</v>
      </c>
      <c r="N131" s="204" t="s">
        <v>42</v>
      </c>
      <c r="O131" s="88"/>
      <c r="P131" s="205">
        <f>O131*H131</f>
        <v>0</v>
      </c>
      <c r="Q131" s="205">
        <v>0</v>
      </c>
      <c r="R131" s="205">
        <f>Q131*H131</f>
        <v>0</v>
      </c>
      <c r="S131" s="205">
        <v>0</v>
      </c>
      <c r="T131" s="206">
        <f>S131*H131</f>
        <v>0</v>
      </c>
      <c r="U131" s="35"/>
      <c r="V131" s="35"/>
      <c r="W131" s="35"/>
      <c r="X131" s="35"/>
      <c r="Y131" s="35"/>
      <c r="Z131" s="35"/>
      <c r="AA131" s="35"/>
      <c r="AB131" s="35"/>
      <c r="AC131" s="35"/>
      <c r="AD131" s="35"/>
      <c r="AE131" s="35"/>
      <c r="AR131" s="207" t="s">
        <v>141</v>
      </c>
      <c r="AT131" s="207" t="s">
        <v>136</v>
      </c>
      <c r="AU131" s="207" t="s">
        <v>77</v>
      </c>
      <c r="AY131" s="14" t="s">
        <v>142</v>
      </c>
      <c r="BE131" s="208">
        <f>IF(N131="základní",J131,0)</f>
        <v>0</v>
      </c>
      <c r="BF131" s="208">
        <f>IF(N131="snížená",J131,0)</f>
        <v>0</v>
      </c>
      <c r="BG131" s="208">
        <f>IF(N131="zákl. přenesená",J131,0)</f>
        <v>0</v>
      </c>
      <c r="BH131" s="208">
        <f>IF(N131="sníž. přenesená",J131,0)</f>
        <v>0</v>
      </c>
      <c r="BI131" s="208">
        <f>IF(N131="nulová",J131,0)</f>
        <v>0</v>
      </c>
      <c r="BJ131" s="14" t="s">
        <v>84</v>
      </c>
      <c r="BK131" s="208">
        <f>ROUND(I131*H131,2)</f>
        <v>0</v>
      </c>
      <c r="BL131" s="14" t="s">
        <v>141</v>
      </c>
      <c r="BM131" s="207" t="s">
        <v>331</v>
      </c>
    </row>
    <row r="132" s="2" customFormat="1">
      <c r="A132" s="35"/>
      <c r="B132" s="36"/>
      <c r="C132" s="37"/>
      <c r="D132" s="209" t="s">
        <v>152</v>
      </c>
      <c r="E132" s="37"/>
      <c r="F132" s="210" t="s">
        <v>332</v>
      </c>
      <c r="G132" s="37"/>
      <c r="H132" s="37"/>
      <c r="I132" s="211"/>
      <c r="J132" s="37"/>
      <c r="K132" s="37"/>
      <c r="L132" s="41"/>
      <c r="M132" s="212"/>
      <c r="N132" s="213"/>
      <c r="O132" s="88"/>
      <c r="P132" s="88"/>
      <c r="Q132" s="88"/>
      <c r="R132" s="88"/>
      <c r="S132" s="88"/>
      <c r="T132" s="89"/>
      <c r="U132" s="35"/>
      <c r="V132" s="35"/>
      <c r="W132" s="35"/>
      <c r="X132" s="35"/>
      <c r="Y132" s="35"/>
      <c r="Z132" s="35"/>
      <c r="AA132" s="35"/>
      <c r="AB132" s="35"/>
      <c r="AC132" s="35"/>
      <c r="AD132" s="35"/>
      <c r="AE132" s="35"/>
      <c r="AT132" s="14" t="s">
        <v>152</v>
      </c>
      <c r="AU132" s="14" t="s">
        <v>77</v>
      </c>
    </row>
    <row r="133" s="12" customFormat="1">
      <c r="A133" s="12"/>
      <c r="B133" s="253"/>
      <c r="C133" s="254"/>
      <c r="D133" s="209" t="s">
        <v>159</v>
      </c>
      <c r="E133" s="255" t="s">
        <v>1</v>
      </c>
      <c r="F133" s="256" t="s">
        <v>333</v>
      </c>
      <c r="G133" s="254"/>
      <c r="H133" s="255" t="s">
        <v>1</v>
      </c>
      <c r="I133" s="257"/>
      <c r="J133" s="254"/>
      <c r="K133" s="254"/>
      <c r="L133" s="258"/>
      <c r="M133" s="259"/>
      <c r="N133" s="260"/>
      <c r="O133" s="260"/>
      <c r="P133" s="260"/>
      <c r="Q133" s="260"/>
      <c r="R133" s="260"/>
      <c r="S133" s="260"/>
      <c r="T133" s="261"/>
      <c r="U133" s="12"/>
      <c r="V133" s="12"/>
      <c r="W133" s="12"/>
      <c r="X133" s="12"/>
      <c r="Y133" s="12"/>
      <c r="Z133" s="12"/>
      <c r="AA133" s="12"/>
      <c r="AB133" s="12"/>
      <c r="AC133" s="12"/>
      <c r="AD133" s="12"/>
      <c r="AE133" s="12"/>
      <c r="AT133" s="262" t="s">
        <v>159</v>
      </c>
      <c r="AU133" s="262" t="s">
        <v>77</v>
      </c>
      <c r="AV133" s="12" t="s">
        <v>84</v>
      </c>
      <c r="AW133" s="12" t="s">
        <v>33</v>
      </c>
      <c r="AX133" s="12" t="s">
        <v>77</v>
      </c>
      <c r="AY133" s="262" t="s">
        <v>142</v>
      </c>
    </row>
    <row r="134" s="10" customFormat="1">
      <c r="A134" s="10"/>
      <c r="B134" s="214"/>
      <c r="C134" s="215"/>
      <c r="D134" s="209" t="s">
        <v>159</v>
      </c>
      <c r="E134" s="216" t="s">
        <v>1</v>
      </c>
      <c r="F134" s="217" t="s">
        <v>334</v>
      </c>
      <c r="G134" s="215"/>
      <c r="H134" s="218">
        <v>6</v>
      </c>
      <c r="I134" s="219"/>
      <c r="J134" s="215"/>
      <c r="K134" s="215"/>
      <c r="L134" s="220"/>
      <c r="M134" s="221"/>
      <c r="N134" s="222"/>
      <c r="O134" s="222"/>
      <c r="P134" s="222"/>
      <c r="Q134" s="222"/>
      <c r="R134" s="222"/>
      <c r="S134" s="222"/>
      <c r="T134" s="223"/>
      <c r="U134" s="10"/>
      <c r="V134" s="10"/>
      <c r="W134" s="10"/>
      <c r="X134" s="10"/>
      <c r="Y134" s="10"/>
      <c r="Z134" s="10"/>
      <c r="AA134" s="10"/>
      <c r="AB134" s="10"/>
      <c r="AC134" s="10"/>
      <c r="AD134" s="10"/>
      <c r="AE134" s="10"/>
      <c r="AT134" s="224" t="s">
        <v>159</v>
      </c>
      <c r="AU134" s="224" t="s">
        <v>77</v>
      </c>
      <c r="AV134" s="10" t="s">
        <v>86</v>
      </c>
      <c r="AW134" s="10" t="s">
        <v>33</v>
      </c>
      <c r="AX134" s="10" t="s">
        <v>77</v>
      </c>
      <c r="AY134" s="224" t="s">
        <v>142</v>
      </c>
    </row>
    <row r="135" s="10" customFormat="1">
      <c r="A135" s="10"/>
      <c r="B135" s="214"/>
      <c r="C135" s="215"/>
      <c r="D135" s="209" t="s">
        <v>159</v>
      </c>
      <c r="E135" s="216" t="s">
        <v>1</v>
      </c>
      <c r="F135" s="217" t="s">
        <v>335</v>
      </c>
      <c r="G135" s="215"/>
      <c r="H135" s="218">
        <v>6</v>
      </c>
      <c r="I135" s="219"/>
      <c r="J135" s="215"/>
      <c r="K135" s="215"/>
      <c r="L135" s="220"/>
      <c r="M135" s="221"/>
      <c r="N135" s="222"/>
      <c r="O135" s="222"/>
      <c r="P135" s="222"/>
      <c r="Q135" s="222"/>
      <c r="R135" s="222"/>
      <c r="S135" s="222"/>
      <c r="T135" s="223"/>
      <c r="U135" s="10"/>
      <c r="V135" s="10"/>
      <c r="W135" s="10"/>
      <c r="X135" s="10"/>
      <c r="Y135" s="10"/>
      <c r="Z135" s="10"/>
      <c r="AA135" s="10"/>
      <c r="AB135" s="10"/>
      <c r="AC135" s="10"/>
      <c r="AD135" s="10"/>
      <c r="AE135" s="10"/>
      <c r="AT135" s="224" t="s">
        <v>159</v>
      </c>
      <c r="AU135" s="224" t="s">
        <v>77</v>
      </c>
      <c r="AV135" s="10" t="s">
        <v>86</v>
      </c>
      <c r="AW135" s="10" t="s">
        <v>33</v>
      </c>
      <c r="AX135" s="10" t="s">
        <v>77</v>
      </c>
      <c r="AY135" s="224" t="s">
        <v>142</v>
      </c>
    </row>
    <row r="136" s="12" customFormat="1">
      <c r="A136" s="12"/>
      <c r="B136" s="253"/>
      <c r="C136" s="254"/>
      <c r="D136" s="209" t="s">
        <v>159</v>
      </c>
      <c r="E136" s="255" t="s">
        <v>1</v>
      </c>
      <c r="F136" s="256" t="s">
        <v>336</v>
      </c>
      <c r="G136" s="254"/>
      <c r="H136" s="255" t="s">
        <v>1</v>
      </c>
      <c r="I136" s="257"/>
      <c r="J136" s="254"/>
      <c r="K136" s="254"/>
      <c r="L136" s="258"/>
      <c r="M136" s="259"/>
      <c r="N136" s="260"/>
      <c r="O136" s="260"/>
      <c r="P136" s="260"/>
      <c r="Q136" s="260"/>
      <c r="R136" s="260"/>
      <c r="S136" s="260"/>
      <c r="T136" s="261"/>
      <c r="U136" s="12"/>
      <c r="V136" s="12"/>
      <c r="W136" s="12"/>
      <c r="X136" s="12"/>
      <c r="Y136" s="12"/>
      <c r="Z136" s="12"/>
      <c r="AA136" s="12"/>
      <c r="AB136" s="12"/>
      <c r="AC136" s="12"/>
      <c r="AD136" s="12"/>
      <c r="AE136" s="12"/>
      <c r="AT136" s="262" t="s">
        <v>159</v>
      </c>
      <c r="AU136" s="262" t="s">
        <v>77</v>
      </c>
      <c r="AV136" s="12" t="s">
        <v>84</v>
      </c>
      <c r="AW136" s="12" t="s">
        <v>33</v>
      </c>
      <c r="AX136" s="12" t="s">
        <v>77</v>
      </c>
      <c r="AY136" s="262" t="s">
        <v>142</v>
      </c>
    </row>
    <row r="137" s="10" customFormat="1">
      <c r="A137" s="10"/>
      <c r="B137" s="214"/>
      <c r="C137" s="215"/>
      <c r="D137" s="209" t="s">
        <v>159</v>
      </c>
      <c r="E137" s="216" t="s">
        <v>1</v>
      </c>
      <c r="F137" s="217" t="s">
        <v>337</v>
      </c>
      <c r="G137" s="215"/>
      <c r="H137" s="218">
        <v>5</v>
      </c>
      <c r="I137" s="219"/>
      <c r="J137" s="215"/>
      <c r="K137" s="215"/>
      <c r="L137" s="220"/>
      <c r="M137" s="221"/>
      <c r="N137" s="222"/>
      <c r="O137" s="222"/>
      <c r="P137" s="222"/>
      <c r="Q137" s="222"/>
      <c r="R137" s="222"/>
      <c r="S137" s="222"/>
      <c r="T137" s="223"/>
      <c r="U137" s="10"/>
      <c r="V137" s="10"/>
      <c r="W137" s="10"/>
      <c r="X137" s="10"/>
      <c r="Y137" s="10"/>
      <c r="Z137" s="10"/>
      <c r="AA137" s="10"/>
      <c r="AB137" s="10"/>
      <c r="AC137" s="10"/>
      <c r="AD137" s="10"/>
      <c r="AE137" s="10"/>
      <c r="AT137" s="224" t="s">
        <v>159</v>
      </c>
      <c r="AU137" s="224" t="s">
        <v>77</v>
      </c>
      <c r="AV137" s="10" t="s">
        <v>86</v>
      </c>
      <c r="AW137" s="10" t="s">
        <v>33</v>
      </c>
      <c r="AX137" s="10" t="s">
        <v>77</v>
      </c>
      <c r="AY137" s="224" t="s">
        <v>142</v>
      </c>
    </row>
    <row r="138" s="12" customFormat="1">
      <c r="A138" s="12"/>
      <c r="B138" s="253"/>
      <c r="C138" s="254"/>
      <c r="D138" s="209" t="s">
        <v>159</v>
      </c>
      <c r="E138" s="255" t="s">
        <v>1</v>
      </c>
      <c r="F138" s="256" t="s">
        <v>338</v>
      </c>
      <c r="G138" s="254"/>
      <c r="H138" s="255" t="s">
        <v>1</v>
      </c>
      <c r="I138" s="257"/>
      <c r="J138" s="254"/>
      <c r="K138" s="254"/>
      <c r="L138" s="258"/>
      <c r="M138" s="259"/>
      <c r="N138" s="260"/>
      <c r="O138" s="260"/>
      <c r="P138" s="260"/>
      <c r="Q138" s="260"/>
      <c r="R138" s="260"/>
      <c r="S138" s="260"/>
      <c r="T138" s="261"/>
      <c r="U138" s="12"/>
      <c r="V138" s="12"/>
      <c r="W138" s="12"/>
      <c r="X138" s="12"/>
      <c r="Y138" s="12"/>
      <c r="Z138" s="12"/>
      <c r="AA138" s="12"/>
      <c r="AB138" s="12"/>
      <c r="AC138" s="12"/>
      <c r="AD138" s="12"/>
      <c r="AE138" s="12"/>
      <c r="AT138" s="262" t="s">
        <v>159</v>
      </c>
      <c r="AU138" s="262" t="s">
        <v>77</v>
      </c>
      <c r="AV138" s="12" t="s">
        <v>84</v>
      </c>
      <c r="AW138" s="12" t="s">
        <v>33</v>
      </c>
      <c r="AX138" s="12" t="s">
        <v>77</v>
      </c>
      <c r="AY138" s="262" t="s">
        <v>142</v>
      </c>
    </row>
    <row r="139" s="10" customFormat="1">
      <c r="A139" s="10"/>
      <c r="B139" s="214"/>
      <c r="C139" s="215"/>
      <c r="D139" s="209" t="s">
        <v>159</v>
      </c>
      <c r="E139" s="216" t="s">
        <v>1</v>
      </c>
      <c r="F139" s="217" t="s">
        <v>339</v>
      </c>
      <c r="G139" s="215"/>
      <c r="H139" s="218">
        <v>4.3499999999999996</v>
      </c>
      <c r="I139" s="219"/>
      <c r="J139" s="215"/>
      <c r="K139" s="215"/>
      <c r="L139" s="220"/>
      <c r="M139" s="221"/>
      <c r="N139" s="222"/>
      <c r="O139" s="222"/>
      <c r="P139" s="222"/>
      <c r="Q139" s="222"/>
      <c r="R139" s="222"/>
      <c r="S139" s="222"/>
      <c r="T139" s="223"/>
      <c r="U139" s="10"/>
      <c r="V139" s="10"/>
      <c r="W139" s="10"/>
      <c r="X139" s="10"/>
      <c r="Y139" s="10"/>
      <c r="Z139" s="10"/>
      <c r="AA139" s="10"/>
      <c r="AB139" s="10"/>
      <c r="AC139" s="10"/>
      <c r="AD139" s="10"/>
      <c r="AE139" s="10"/>
      <c r="AT139" s="224" t="s">
        <v>159</v>
      </c>
      <c r="AU139" s="224" t="s">
        <v>77</v>
      </c>
      <c r="AV139" s="10" t="s">
        <v>86</v>
      </c>
      <c r="AW139" s="10" t="s">
        <v>33</v>
      </c>
      <c r="AX139" s="10" t="s">
        <v>77</v>
      </c>
      <c r="AY139" s="224" t="s">
        <v>142</v>
      </c>
    </row>
    <row r="140" s="10" customFormat="1">
      <c r="A140" s="10"/>
      <c r="B140" s="214"/>
      <c r="C140" s="215"/>
      <c r="D140" s="209" t="s">
        <v>159</v>
      </c>
      <c r="E140" s="216" t="s">
        <v>1</v>
      </c>
      <c r="F140" s="217" t="s">
        <v>340</v>
      </c>
      <c r="G140" s="215"/>
      <c r="H140" s="218">
        <v>12.9</v>
      </c>
      <c r="I140" s="219"/>
      <c r="J140" s="215"/>
      <c r="K140" s="215"/>
      <c r="L140" s="220"/>
      <c r="M140" s="221"/>
      <c r="N140" s="222"/>
      <c r="O140" s="222"/>
      <c r="P140" s="222"/>
      <c r="Q140" s="222"/>
      <c r="R140" s="222"/>
      <c r="S140" s="222"/>
      <c r="T140" s="223"/>
      <c r="U140" s="10"/>
      <c r="V140" s="10"/>
      <c r="W140" s="10"/>
      <c r="X140" s="10"/>
      <c r="Y140" s="10"/>
      <c r="Z140" s="10"/>
      <c r="AA140" s="10"/>
      <c r="AB140" s="10"/>
      <c r="AC140" s="10"/>
      <c r="AD140" s="10"/>
      <c r="AE140" s="10"/>
      <c r="AT140" s="224" t="s">
        <v>159</v>
      </c>
      <c r="AU140" s="224" t="s">
        <v>77</v>
      </c>
      <c r="AV140" s="10" t="s">
        <v>86</v>
      </c>
      <c r="AW140" s="10" t="s">
        <v>33</v>
      </c>
      <c r="AX140" s="10" t="s">
        <v>77</v>
      </c>
      <c r="AY140" s="224" t="s">
        <v>142</v>
      </c>
    </row>
    <row r="141" s="12" customFormat="1">
      <c r="A141" s="12"/>
      <c r="B141" s="253"/>
      <c r="C141" s="254"/>
      <c r="D141" s="209" t="s">
        <v>159</v>
      </c>
      <c r="E141" s="255" t="s">
        <v>1</v>
      </c>
      <c r="F141" s="256" t="s">
        <v>341</v>
      </c>
      <c r="G141" s="254"/>
      <c r="H141" s="255" t="s">
        <v>1</v>
      </c>
      <c r="I141" s="257"/>
      <c r="J141" s="254"/>
      <c r="K141" s="254"/>
      <c r="L141" s="258"/>
      <c r="M141" s="259"/>
      <c r="N141" s="260"/>
      <c r="O141" s="260"/>
      <c r="P141" s="260"/>
      <c r="Q141" s="260"/>
      <c r="R141" s="260"/>
      <c r="S141" s="260"/>
      <c r="T141" s="261"/>
      <c r="U141" s="12"/>
      <c r="V141" s="12"/>
      <c r="W141" s="12"/>
      <c r="X141" s="12"/>
      <c r="Y141" s="12"/>
      <c r="Z141" s="12"/>
      <c r="AA141" s="12"/>
      <c r="AB141" s="12"/>
      <c r="AC141" s="12"/>
      <c r="AD141" s="12"/>
      <c r="AE141" s="12"/>
      <c r="AT141" s="262" t="s">
        <v>159</v>
      </c>
      <c r="AU141" s="262" t="s">
        <v>77</v>
      </c>
      <c r="AV141" s="12" t="s">
        <v>84</v>
      </c>
      <c r="AW141" s="12" t="s">
        <v>33</v>
      </c>
      <c r="AX141" s="12" t="s">
        <v>77</v>
      </c>
      <c r="AY141" s="262" t="s">
        <v>142</v>
      </c>
    </row>
    <row r="142" s="10" customFormat="1">
      <c r="A142" s="10"/>
      <c r="B142" s="214"/>
      <c r="C142" s="215"/>
      <c r="D142" s="209" t="s">
        <v>159</v>
      </c>
      <c r="E142" s="216" t="s">
        <v>1</v>
      </c>
      <c r="F142" s="217" t="s">
        <v>342</v>
      </c>
      <c r="G142" s="215"/>
      <c r="H142" s="218">
        <v>26.219999999999999</v>
      </c>
      <c r="I142" s="219"/>
      <c r="J142" s="215"/>
      <c r="K142" s="215"/>
      <c r="L142" s="220"/>
      <c r="M142" s="221"/>
      <c r="N142" s="222"/>
      <c r="O142" s="222"/>
      <c r="P142" s="222"/>
      <c r="Q142" s="222"/>
      <c r="R142" s="222"/>
      <c r="S142" s="222"/>
      <c r="T142" s="223"/>
      <c r="U142" s="10"/>
      <c r="V142" s="10"/>
      <c r="W142" s="10"/>
      <c r="X142" s="10"/>
      <c r="Y142" s="10"/>
      <c r="Z142" s="10"/>
      <c r="AA142" s="10"/>
      <c r="AB142" s="10"/>
      <c r="AC142" s="10"/>
      <c r="AD142" s="10"/>
      <c r="AE142" s="10"/>
      <c r="AT142" s="224" t="s">
        <v>159</v>
      </c>
      <c r="AU142" s="224" t="s">
        <v>77</v>
      </c>
      <c r="AV142" s="10" t="s">
        <v>86</v>
      </c>
      <c r="AW142" s="10" t="s">
        <v>33</v>
      </c>
      <c r="AX142" s="10" t="s">
        <v>77</v>
      </c>
      <c r="AY142" s="224" t="s">
        <v>142</v>
      </c>
    </row>
    <row r="143" s="10" customFormat="1">
      <c r="A143" s="10"/>
      <c r="B143" s="214"/>
      <c r="C143" s="215"/>
      <c r="D143" s="209" t="s">
        <v>159</v>
      </c>
      <c r="E143" s="216" t="s">
        <v>1</v>
      </c>
      <c r="F143" s="217" t="s">
        <v>343</v>
      </c>
      <c r="G143" s="215"/>
      <c r="H143" s="218">
        <v>14</v>
      </c>
      <c r="I143" s="219"/>
      <c r="J143" s="215"/>
      <c r="K143" s="215"/>
      <c r="L143" s="220"/>
      <c r="M143" s="221"/>
      <c r="N143" s="222"/>
      <c r="O143" s="222"/>
      <c r="P143" s="222"/>
      <c r="Q143" s="222"/>
      <c r="R143" s="222"/>
      <c r="S143" s="222"/>
      <c r="T143" s="223"/>
      <c r="U143" s="10"/>
      <c r="V143" s="10"/>
      <c r="W143" s="10"/>
      <c r="X143" s="10"/>
      <c r="Y143" s="10"/>
      <c r="Z143" s="10"/>
      <c r="AA143" s="10"/>
      <c r="AB143" s="10"/>
      <c r="AC143" s="10"/>
      <c r="AD143" s="10"/>
      <c r="AE143" s="10"/>
      <c r="AT143" s="224" t="s">
        <v>159</v>
      </c>
      <c r="AU143" s="224" t="s">
        <v>77</v>
      </c>
      <c r="AV143" s="10" t="s">
        <v>86</v>
      </c>
      <c r="AW143" s="10" t="s">
        <v>33</v>
      </c>
      <c r="AX143" s="10" t="s">
        <v>77</v>
      </c>
      <c r="AY143" s="224" t="s">
        <v>142</v>
      </c>
    </row>
    <row r="144" s="12" customFormat="1">
      <c r="A144" s="12"/>
      <c r="B144" s="253"/>
      <c r="C144" s="254"/>
      <c r="D144" s="209" t="s">
        <v>159</v>
      </c>
      <c r="E144" s="255" t="s">
        <v>1</v>
      </c>
      <c r="F144" s="256" t="s">
        <v>344</v>
      </c>
      <c r="G144" s="254"/>
      <c r="H144" s="255" t="s">
        <v>1</v>
      </c>
      <c r="I144" s="257"/>
      <c r="J144" s="254"/>
      <c r="K144" s="254"/>
      <c r="L144" s="258"/>
      <c r="M144" s="259"/>
      <c r="N144" s="260"/>
      <c r="O144" s="260"/>
      <c r="P144" s="260"/>
      <c r="Q144" s="260"/>
      <c r="R144" s="260"/>
      <c r="S144" s="260"/>
      <c r="T144" s="261"/>
      <c r="U144" s="12"/>
      <c r="V144" s="12"/>
      <c r="W144" s="12"/>
      <c r="X144" s="12"/>
      <c r="Y144" s="12"/>
      <c r="Z144" s="12"/>
      <c r="AA144" s="12"/>
      <c r="AB144" s="12"/>
      <c r="AC144" s="12"/>
      <c r="AD144" s="12"/>
      <c r="AE144" s="12"/>
      <c r="AT144" s="262" t="s">
        <v>159</v>
      </c>
      <c r="AU144" s="262" t="s">
        <v>77</v>
      </c>
      <c r="AV144" s="12" t="s">
        <v>84</v>
      </c>
      <c r="AW144" s="12" t="s">
        <v>33</v>
      </c>
      <c r="AX144" s="12" t="s">
        <v>77</v>
      </c>
      <c r="AY144" s="262" t="s">
        <v>142</v>
      </c>
    </row>
    <row r="145" s="10" customFormat="1">
      <c r="A145" s="10"/>
      <c r="B145" s="214"/>
      <c r="C145" s="215"/>
      <c r="D145" s="209" t="s">
        <v>159</v>
      </c>
      <c r="E145" s="216" t="s">
        <v>1</v>
      </c>
      <c r="F145" s="217" t="s">
        <v>345</v>
      </c>
      <c r="G145" s="215"/>
      <c r="H145" s="218">
        <v>6</v>
      </c>
      <c r="I145" s="219"/>
      <c r="J145" s="215"/>
      <c r="K145" s="215"/>
      <c r="L145" s="220"/>
      <c r="M145" s="221"/>
      <c r="N145" s="222"/>
      <c r="O145" s="222"/>
      <c r="P145" s="222"/>
      <c r="Q145" s="222"/>
      <c r="R145" s="222"/>
      <c r="S145" s="222"/>
      <c r="T145" s="223"/>
      <c r="U145" s="10"/>
      <c r="V145" s="10"/>
      <c r="W145" s="10"/>
      <c r="X145" s="10"/>
      <c r="Y145" s="10"/>
      <c r="Z145" s="10"/>
      <c r="AA145" s="10"/>
      <c r="AB145" s="10"/>
      <c r="AC145" s="10"/>
      <c r="AD145" s="10"/>
      <c r="AE145" s="10"/>
      <c r="AT145" s="224" t="s">
        <v>159</v>
      </c>
      <c r="AU145" s="224" t="s">
        <v>77</v>
      </c>
      <c r="AV145" s="10" t="s">
        <v>86</v>
      </c>
      <c r="AW145" s="10" t="s">
        <v>33</v>
      </c>
      <c r="AX145" s="10" t="s">
        <v>77</v>
      </c>
      <c r="AY145" s="224" t="s">
        <v>142</v>
      </c>
    </row>
    <row r="146" s="10" customFormat="1">
      <c r="A146" s="10"/>
      <c r="B146" s="214"/>
      <c r="C146" s="215"/>
      <c r="D146" s="209" t="s">
        <v>159</v>
      </c>
      <c r="E146" s="216" t="s">
        <v>1</v>
      </c>
      <c r="F146" s="217" t="s">
        <v>346</v>
      </c>
      <c r="G146" s="215"/>
      <c r="H146" s="218">
        <v>6.2999999999999998</v>
      </c>
      <c r="I146" s="219"/>
      <c r="J146" s="215"/>
      <c r="K146" s="215"/>
      <c r="L146" s="220"/>
      <c r="M146" s="221"/>
      <c r="N146" s="222"/>
      <c r="O146" s="222"/>
      <c r="P146" s="222"/>
      <c r="Q146" s="222"/>
      <c r="R146" s="222"/>
      <c r="S146" s="222"/>
      <c r="T146" s="223"/>
      <c r="U146" s="10"/>
      <c r="V146" s="10"/>
      <c r="W146" s="10"/>
      <c r="X146" s="10"/>
      <c r="Y146" s="10"/>
      <c r="Z146" s="10"/>
      <c r="AA146" s="10"/>
      <c r="AB146" s="10"/>
      <c r="AC146" s="10"/>
      <c r="AD146" s="10"/>
      <c r="AE146" s="10"/>
      <c r="AT146" s="224" t="s">
        <v>159</v>
      </c>
      <c r="AU146" s="224" t="s">
        <v>77</v>
      </c>
      <c r="AV146" s="10" t="s">
        <v>86</v>
      </c>
      <c r="AW146" s="10" t="s">
        <v>33</v>
      </c>
      <c r="AX146" s="10" t="s">
        <v>77</v>
      </c>
      <c r="AY146" s="224" t="s">
        <v>142</v>
      </c>
    </row>
    <row r="147" s="11" customFormat="1">
      <c r="A147" s="11"/>
      <c r="B147" s="225"/>
      <c r="C147" s="226"/>
      <c r="D147" s="209" t="s">
        <v>159</v>
      </c>
      <c r="E147" s="227" t="s">
        <v>1</v>
      </c>
      <c r="F147" s="228" t="s">
        <v>162</v>
      </c>
      <c r="G147" s="226"/>
      <c r="H147" s="229">
        <v>86.769999999999996</v>
      </c>
      <c r="I147" s="230"/>
      <c r="J147" s="226"/>
      <c r="K147" s="226"/>
      <c r="L147" s="231"/>
      <c r="M147" s="232"/>
      <c r="N147" s="233"/>
      <c r="O147" s="233"/>
      <c r="P147" s="233"/>
      <c r="Q147" s="233"/>
      <c r="R147" s="233"/>
      <c r="S147" s="233"/>
      <c r="T147" s="234"/>
      <c r="U147" s="11"/>
      <c r="V147" s="11"/>
      <c r="W147" s="11"/>
      <c r="X147" s="11"/>
      <c r="Y147" s="11"/>
      <c r="Z147" s="11"/>
      <c r="AA147" s="11"/>
      <c r="AB147" s="11"/>
      <c r="AC147" s="11"/>
      <c r="AD147" s="11"/>
      <c r="AE147" s="11"/>
      <c r="AT147" s="235" t="s">
        <v>159</v>
      </c>
      <c r="AU147" s="235" t="s">
        <v>77</v>
      </c>
      <c r="AV147" s="11" t="s">
        <v>141</v>
      </c>
      <c r="AW147" s="11" t="s">
        <v>33</v>
      </c>
      <c r="AX147" s="11" t="s">
        <v>84</v>
      </c>
      <c r="AY147" s="235" t="s">
        <v>142</v>
      </c>
    </row>
    <row r="148" s="2" customFormat="1" ht="37.8" customHeight="1">
      <c r="A148" s="35"/>
      <c r="B148" s="36"/>
      <c r="C148" s="196" t="s">
        <v>174</v>
      </c>
      <c r="D148" s="196" t="s">
        <v>136</v>
      </c>
      <c r="E148" s="197" t="s">
        <v>347</v>
      </c>
      <c r="F148" s="198" t="s">
        <v>348</v>
      </c>
      <c r="G148" s="199" t="s">
        <v>330</v>
      </c>
      <c r="H148" s="200">
        <v>86.769999999999996</v>
      </c>
      <c r="I148" s="201"/>
      <c r="J148" s="202">
        <f>ROUND(I148*H148,2)</f>
        <v>0</v>
      </c>
      <c r="K148" s="198" t="s">
        <v>140</v>
      </c>
      <c r="L148" s="41"/>
      <c r="M148" s="203" t="s">
        <v>1</v>
      </c>
      <c r="N148" s="204" t="s">
        <v>42</v>
      </c>
      <c r="O148" s="88"/>
      <c r="P148" s="205">
        <f>O148*H148</f>
        <v>0</v>
      </c>
      <c r="Q148" s="205">
        <v>0</v>
      </c>
      <c r="R148" s="205">
        <f>Q148*H148</f>
        <v>0</v>
      </c>
      <c r="S148" s="205">
        <v>0</v>
      </c>
      <c r="T148" s="206">
        <f>S148*H148</f>
        <v>0</v>
      </c>
      <c r="U148" s="35"/>
      <c r="V148" s="35"/>
      <c r="W148" s="35"/>
      <c r="X148" s="35"/>
      <c r="Y148" s="35"/>
      <c r="Z148" s="35"/>
      <c r="AA148" s="35"/>
      <c r="AB148" s="35"/>
      <c r="AC148" s="35"/>
      <c r="AD148" s="35"/>
      <c r="AE148" s="35"/>
      <c r="AR148" s="207" t="s">
        <v>141</v>
      </c>
      <c r="AT148" s="207" t="s">
        <v>136</v>
      </c>
      <c r="AU148" s="207" t="s">
        <v>77</v>
      </c>
      <c r="AY148" s="14" t="s">
        <v>142</v>
      </c>
      <c r="BE148" s="208">
        <f>IF(N148="základní",J148,0)</f>
        <v>0</v>
      </c>
      <c r="BF148" s="208">
        <f>IF(N148="snížená",J148,0)</f>
        <v>0</v>
      </c>
      <c r="BG148" s="208">
        <f>IF(N148="zákl. přenesená",J148,0)</f>
        <v>0</v>
      </c>
      <c r="BH148" s="208">
        <f>IF(N148="sníž. přenesená",J148,0)</f>
        <v>0</v>
      </c>
      <c r="BI148" s="208">
        <f>IF(N148="nulová",J148,0)</f>
        <v>0</v>
      </c>
      <c r="BJ148" s="14" t="s">
        <v>84</v>
      </c>
      <c r="BK148" s="208">
        <f>ROUND(I148*H148,2)</f>
        <v>0</v>
      </c>
      <c r="BL148" s="14" t="s">
        <v>141</v>
      </c>
      <c r="BM148" s="207" t="s">
        <v>349</v>
      </c>
    </row>
    <row r="149" s="2" customFormat="1" ht="24.15" customHeight="1">
      <c r="A149" s="35"/>
      <c r="B149" s="36"/>
      <c r="C149" s="196" t="s">
        <v>191</v>
      </c>
      <c r="D149" s="196" t="s">
        <v>136</v>
      </c>
      <c r="E149" s="197" t="s">
        <v>350</v>
      </c>
      <c r="F149" s="198" t="s">
        <v>351</v>
      </c>
      <c r="G149" s="199" t="s">
        <v>139</v>
      </c>
      <c r="H149" s="200">
        <v>1.125</v>
      </c>
      <c r="I149" s="201"/>
      <c r="J149" s="202">
        <f>ROUND(I149*H149,2)</f>
        <v>0</v>
      </c>
      <c r="K149" s="198" t="s">
        <v>140</v>
      </c>
      <c r="L149" s="41"/>
      <c r="M149" s="203" t="s">
        <v>1</v>
      </c>
      <c r="N149" s="204" t="s">
        <v>42</v>
      </c>
      <c r="O149" s="88"/>
      <c r="P149" s="205">
        <f>O149*H149</f>
        <v>0</v>
      </c>
      <c r="Q149" s="205">
        <v>0</v>
      </c>
      <c r="R149" s="205">
        <f>Q149*H149</f>
        <v>0</v>
      </c>
      <c r="S149" s="205">
        <v>0</v>
      </c>
      <c r="T149" s="206">
        <f>S149*H149</f>
        <v>0</v>
      </c>
      <c r="U149" s="35"/>
      <c r="V149" s="35"/>
      <c r="W149" s="35"/>
      <c r="X149" s="35"/>
      <c r="Y149" s="35"/>
      <c r="Z149" s="35"/>
      <c r="AA149" s="35"/>
      <c r="AB149" s="35"/>
      <c r="AC149" s="35"/>
      <c r="AD149" s="35"/>
      <c r="AE149" s="35"/>
      <c r="AR149" s="207" t="s">
        <v>141</v>
      </c>
      <c r="AT149" s="207" t="s">
        <v>136</v>
      </c>
      <c r="AU149" s="207" t="s">
        <v>77</v>
      </c>
      <c r="AY149" s="14" t="s">
        <v>142</v>
      </c>
      <c r="BE149" s="208">
        <f>IF(N149="základní",J149,0)</f>
        <v>0</v>
      </c>
      <c r="BF149" s="208">
        <f>IF(N149="snížená",J149,0)</f>
        <v>0</v>
      </c>
      <c r="BG149" s="208">
        <f>IF(N149="zákl. přenesená",J149,0)</f>
        <v>0</v>
      </c>
      <c r="BH149" s="208">
        <f>IF(N149="sníž. přenesená",J149,0)</f>
        <v>0</v>
      </c>
      <c r="BI149" s="208">
        <f>IF(N149="nulová",J149,0)</f>
        <v>0</v>
      </c>
      <c r="BJ149" s="14" t="s">
        <v>84</v>
      </c>
      <c r="BK149" s="208">
        <f>ROUND(I149*H149,2)</f>
        <v>0</v>
      </c>
      <c r="BL149" s="14" t="s">
        <v>141</v>
      </c>
      <c r="BM149" s="207" t="s">
        <v>352</v>
      </c>
    </row>
    <row r="150" s="2" customFormat="1">
      <c r="A150" s="35"/>
      <c r="B150" s="36"/>
      <c r="C150" s="37"/>
      <c r="D150" s="209" t="s">
        <v>225</v>
      </c>
      <c r="E150" s="37"/>
      <c r="F150" s="210" t="s">
        <v>353</v>
      </c>
      <c r="G150" s="37"/>
      <c r="H150" s="37"/>
      <c r="I150" s="211"/>
      <c r="J150" s="37"/>
      <c r="K150" s="37"/>
      <c r="L150" s="41"/>
      <c r="M150" s="212"/>
      <c r="N150" s="213"/>
      <c r="O150" s="88"/>
      <c r="P150" s="88"/>
      <c r="Q150" s="88"/>
      <c r="R150" s="88"/>
      <c r="S150" s="88"/>
      <c r="T150" s="89"/>
      <c r="U150" s="35"/>
      <c r="V150" s="35"/>
      <c r="W150" s="35"/>
      <c r="X150" s="35"/>
      <c r="Y150" s="35"/>
      <c r="Z150" s="35"/>
      <c r="AA150" s="35"/>
      <c r="AB150" s="35"/>
      <c r="AC150" s="35"/>
      <c r="AD150" s="35"/>
      <c r="AE150" s="35"/>
      <c r="AT150" s="14" t="s">
        <v>225</v>
      </c>
      <c r="AU150" s="14" t="s">
        <v>77</v>
      </c>
    </row>
    <row r="151" s="2" customFormat="1">
      <c r="A151" s="35"/>
      <c r="B151" s="36"/>
      <c r="C151" s="37"/>
      <c r="D151" s="209" t="s">
        <v>152</v>
      </c>
      <c r="E151" s="37"/>
      <c r="F151" s="210" t="s">
        <v>354</v>
      </c>
      <c r="G151" s="37"/>
      <c r="H151" s="37"/>
      <c r="I151" s="211"/>
      <c r="J151" s="37"/>
      <c r="K151" s="37"/>
      <c r="L151" s="41"/>
      <c r="M151" s="212"/>
      <c r="N151" s="213"/>
      <c r="O151" s="88"/>
      <c r="P151" s="88"/>
      <c r="Q151" s="88"/>
      <c r="R151" s="88"/>
      <c r="S151" s="88"/>
      <c r="T151" s="89"/>
      <c r="U151" s="35"/>
      <c r="V151" s="35"/>
      <c r="W151" s="35"/>
      <c r="X151" s="35"/>
      <c r="Y151" s="35"/>
      <c r="Z151" s="35"/>
      <c r="AA151" s="35"/>
      <c r="AB151" s="35"/>
      <c r="AC151" s="35"/>
      <c r="AD151" s="35"/>
      <c r="AE151" s="35"/>
      <c r="AT151" s="14" t="s">
        <v>152</v>
      </c>
      <c r="AU151" s="14" t="s">
        <v>77</v>
      </c>
    </row>
    <row r="152" s="10" customFormat="1">
      <c r="A152" s="10"/>
      <c r="B152" s="214"/>
      <c r="C152" s="215"/>
      <c r="D152" s="209" t="s">
        <v>159</v>
      </c>
      <c r="E152" s="216" t="s">
        <v>1</v>
      </c>
      <c r="F152" s="217" t="s">
        <v>355</v>
      </c>
      <c r="G152" s="215"/>
      <c r="H152" s="218">
        <v>1.125</v>
      </c>
      <c r="I152" s="219"/>
      <c r="J152" s="215"/>
      <c r="K152" s="215"/>
      <c r="L152" s="220"/>
      <c r="M152" s="221"/>
      <c r="N152" s="222"/>
      <c r="O152" s="222"/>
      <c r="P152" s="222"/>
      <c r="Q152" s="222"/>
      <c r="R152" s="222"/>
      <c r="S152" s="222"/>
      <c r="T152" s="223"/>
      <c r="U152" s="10"/>
      <c r="V152" s="10"/>
      <c r="W152" s="10"/>
      <c r="X152" s="10"/>
      <c r="Y152" s="10"/>
      <c r="Z152" s="10"/>
      <c r="AA152" s="10"/>
      <c r="AB152" s="10"/>
      <c r="AC152" s="10"/>
      <c r="AD152" s="10"/>
      <c r="AE152" s="10"/>
      <c r="AT152" s="224" t="s">
        <v>159</v>
      </c>
      <c r="AU152" s="224" t="s">
        <v>77</v>
      </c>
      <c r="AV152" s="10" t="s">
        <v>86</v>
      </c>
      <c r="AW152" s="10" t="s">
        <v>33</v>
      </c>
      <c r="AX152" s="10" t="s">
        <v>84</v>
      </c>
      <c r="AY152" s="224" t="s">
        <v>142</v>
      </c>
    </row>
    <row r="153" s="2" customFormat="1" ht="16.5" customHeight="1">
      <c r="A153" s="35"/>
      <c r="B153" s="36"/>
      <c r="C153" s="196" t="s">
        <v>199</v>
      </c>
      <c r="D153" s="196" t="s">
        <v>136</v>
      </c>
      <c r="E153" s="197" t="s">
        <v>356</v>
      </c>
      <c r="F153" s="198" t="s">
        <v>357</v>
      </c>
      <c r="G153" s="199" t="s">
        <v>330</v>
      </c>
      <c r="H153" s="200">
        <v>7.5</v>
      </c>
      <c r="I153" s="201"/>
      <c r="J153" s="202">
        <f>ROUND(I153*H153,2)</f>
        <v>0</v>
      </c>
      <c r="K153" s="198" t="s">
        <v>140</v>
      </c>
      <c r="L153" s="41"/>
      <c r="M153" s="203" t="s">
        <v>1</v>
      </c>
      <c r="N153" s="204" t="s">
        <v>42</v>
      </c>
      <c r="O153" s="88"/>
      <c r="P153" s="205">
        <f>O153*H153</f>
        <v>0</v>
      </c>
      <c r="Q153" s="205">
        <v>0</v>
      </c>
      <c r="R153" s="205">
        <f>Q153*H153</f>
        <v>0</v>
      </c>
      <c r="S153" s="205">
        <v>0</v>
      </c>
      <c r="T153" s="206">
        <f>S153*H153</f>
        <v>0</v>
      </c>
      <c r="U153" s="35"/>
      <c r="V153" s="35"/>
      <c r="W153" s="35"/>
      <c r="X153" s="35"/>
      <c r="Y153" s="35"/>
      <c r="Z153" s="35"/>
      <c r="AA153" s="35"/>
      <c r="AB153" s="35"/>
      <c r="AC153" s="35"/>
      <c r="AD153" s="35"/>
      <c r="AE153" s="35"/>
      <c r="AR153" s="207" t="s">
        <v>141</v>
      </c>
      <c r="AT153" s="207" t="s">
        <v>136</v>
      </c>
      <c r="AU153" s="207" t="s">
        <v>77</v>
      </c>
      <c r="AY153" s="14" t="s">
        <v>142</v>
      </c>
      <c r="BE153" s="208">
        <f>IF(N153="základní",J153,0)</f>
        <v>0</v>
      </c>
      <c r="BF153" s="208">
        <f>IF(N153="snížená",J153,0)</f>
        <v>0</v>
      </c>
      <c r="BG153" s="208">
        <f>IF(N153="zákl. přenesená",J153,0)</f>
        <v>0</v>
      </c>
      <c r="BH153" s="208">
        <f>IF(N153="sníž. přenesená",J153,0)</f>
        <v>0</v>
      </c>
      <c r="BI153" s="208">
        <f>IF(N153="nulová",J153,0)</f>
        <v>0</v>
      </c>
      <c r="BJ153" s="14" t="s">
        <v>84</v>
      </c>
      <c r="BK153" s="208">
        <f>ROUND(I153*H153,2)</f>
        <v>0</v>
      </c>
      <c r="BL153" s="14" t="s">
        <v>141</v>
      </c>
      <c r="BM153" s="207" t="s">
        <v>358</v>
      </c>
    </row>
    <row r="154" s="2" customFormat="1">
      <c r="A154" s="35"/>
      <c r="B154" s="36"/>
      <c r="C154" s="37"/>
      <c r="D154" s="209" t="s">
        <v>225</v>
      </c>
      <c r="E154" s="37"/>
      <c r="F154" s="210" t="s">
        <v>359</v>
      </c>
      <c r="G154" s="37"/>
      <c r="H154" s="37"/>
      <c r="I154" s="211"/>
      <c r="J154" s="37"/>
      <c r="K154" s="37"/>
      <c r="L154" s="41"/>
      <c r="M154" s="212"/>
      <c r="N154" s="213"/>
      <c r="O154" s="88"/>
      <c r="P154" s="88"/>
      <c r="Q154" s="88"/>
      <c r="R154" s="88"/>
      <c r="S154" s="88"/>
      <c r="T154" s="89"/>
      <c r="U154" s="35"/>
      <c r="V154" s="35"/>
      <c r="W154" s="35"/>
      <c r="X154" s="35"/>
      <c r="Y154" s="35"/>
      <c r="Z154" s="35"/>
      <c r="AA154" s="35"/>
      <c r="AB154" s="35"/>
      <c r="AC154" s="35"/>
      <c r="AD154" s="35"/>
      <c r="AE154" s="35"/>
      <c r="AT154" s="14" t="s">
        <v>225</v>
      </c>
      <c r="AU154" s="14" t="s">
        <v>77</v>
      </c>
    </row>
    <row r="155" s="2" customFormat="1">
      <c r="A155" s="35"/>
      <c r="B155" s="36"/>
      <c r="C155" s="37"/>
      <c r="D155" s="209" t="s">
        <v>152</v>
      </c>
      <c r="E155" s="37"/>
      <c r="F155" s="210" t="s">
        <v>360</v>
      </c>
      <c r="G155" s="37"/>
      <c r="H155" s="37"/>
      <c r="I155" s="211"/>
      <c r="J155" s="37"/>
      <c r="K155" s="37"/>
      <c r="L155" s="41"/>
      <c r="M155" s="212"/>
      <c r="N155" s="213"/>
      <c r="O155" s="88"/>
      <c r="P155" s="88"/>
      <c r="Q155" s="88"/>
      <c r="R155" s="88"/>
      <c r="S155" s="88"/>
      <c r="T155" s="89"/>
      <c r="U155" s="35"/>
      <c r="V155" s="35"/>
      <c r="W155" s="35"/>
      <c r="X155" s="35"/>
      <c r="Y155" s="35"/>
      <c r="Z155" s="35"/>
      <c r="AA155" s="35"/>
      <c r="AB155" s="35"/>
      <c r="AC155" s="35"/>
      <c r="AD155" s="35"/>
      <c r="AE155" s="35"/>
      <c r="AT155" s="14" t="s">
        <v>152</v>
      </c>
      <c r="AU155" s="14" t="s">
        <v>77</v>
      </c>
    </row>
    <row r="156" s="10" customFormat="1">
      <c r="A156" s="10"/>
      <c r="B156" s="214"/>
      <c r="C156" s="215"/>
      <c r="D156" s="209" t="s">
        <v>159</v>
      </c>
      <c r="E156" s="216" t="s">
        <v>1</v>
      </c>
      <c r="F156" s="217" t="s">
        <v>361</v>
      </c>
      <c r="G156" s="215"/>
      <c r="H156" s="218">
        <v>7.5</v>
      </c>
      <c r="I156" s="219"/>
      <c r="J156" s="215"/>
      <c r="K156" s="215"/>
      <c r="L156" s="220"/>
      <c r="M156" s="221"/>
      <c r="N156" s="222"/>
      <c r="O156" s="222"/>
      <c r="P156" s="222"/>
      <c r="Q156" s="222"/>
      <c r="R156" s="222"/>
      <c r="S156" s="222"/>
      <c r="T156" s="223"/>
      <c r="U156" s="10"/>
      <c r="V156" s="10"/>
      <c r="W156" s="10"/>
      <c r="X156" s="10"/>
      <c r="Y156" s="10"/>
      <c r="Z156" s="10"/>
      <c r="AA156" s="10"/>
      <c r="AB156" s="10"/>
      <c r="AC156" s="10"/>
      <c r="AD156" s="10"/>
      <c r="AE156" s="10"/>
      <c r="AT156" s="224" t="s">
        <v>159</v>
      </c>
      <c r="AU156" s="224" t="s">
        <v>77</v>
      </c>
      <c r="AV156" s="10" t="s">
        <v>86</v>
      </c>
      <c r="AW156" s="10" t="s">
        <v>33</v>
      </c>
      <c r="AX156" s="10" t="s">
        <v>84</v>
      </c>
      <c r="AY156" s="224" t="s">
        <v>142</v>
      </c>
    </row>
    <row r="157" s="2" customFormat="1" ht="24.15" customHeight="1">
      <c r="A157" s="35"/>
      <c r="B157" s="36"/>
      <c r="C157" s="236" t="s">
        <v>203</v>
      </c>
      <c r="D157" s="236" t="s">
        <v>192</v>
      </c>
      <c r="E157" s="237" t="s">
        <v>362</v>
      </c>
      <c r="F157" s="238" t="s">
        <v>363</v>
      </c>
      <c r="G157" s="239" t="s">
        <v>195</v>
      </c>
      <c r="H157" s="240">
        <v>17.353999999999999</v>
      </c>
      <c r="I157" s="241"/>
      <c r="J157" s="242">
        <f>ROUND(I157*H157,2)</f>
        <v>0</v>
      </c>
      <c r="K157" s="238" t="s">
        <v>140</v>
      </c>
      <c r="L157" s="243"/>
      <c r="M157" s="244" t="s">
        <v>1</v>
      </c>
      <c r="N157" s="245" t="s">
        <v>42</v>
      </c>
      <c r="O157" s="88"/>
      <c r="P157" s="205">
        <f>O157*H157</f>
        <v>0</v>
      </c>
      <c r="Q157" s="205">
        <v>1</v>
      </c>
      <c r="R157" s="205">
        <f>Q157*H157</f>
        <v>17.353999999999999</v>
      </c>
      <c r="S157" s="205">
        <v>0</v>
      </c>
      <c r="T157" s="206">
        <f>S157*H157</f>
        <v>0</v>
      </c>
      <c r="U157" s="35"/>
      <c r="V157" s="35"/>
      <c r="W157" s="35"/>
      <c r="X157" s="35"/>
      <c r="Y157" s="35"/>
      <c r="Z157" s="35"/>
      <c r="AA157" s="35"/>
      <c r="AB157" s="35"/>
      <c r="AC157" s="35"/>
      <c r="AD157" s="35"/>
      <c r="AE157" s="35"/>
      <c r="AR157" s="207" t="s">
        <v>196</v>
      </c>
      <c r="AT157" s="207" t="s">
        <v>192</v>
      </c>
      <c r="AU157" s="207" t="s">
        <v>77</v>
      </c>
      <c r="AY157" s="14" t="s">
        <v>142</v>
      </c>
      <c r="BE157" s="208">
        <f>IF(N157="základní",J157,0)</f>
        <v>0</v>
      </c>
      <c r="BF157" s="208">
        <f>IF(N157="snížená",J157,0)</f>
        <v>0</v>
      </c>
      <c r="BG157" s="208">
        <f>IF(N157="zákl. přenesená",J157,0)</f>
        <v>0</v>
      </c>
      <c r="BH157" s="208">
        <f>IF(N157="sníž. přenesená",J157,0)</f>
        <v>0</v>
      </c>
      <c r="BI157" s="208">
        <f>IF(N157="nulová",J157,0)</f>
        <v>0</v>
      </c>
      <c r="BJ157" s="14" t="s">
        <v>84</v>
      </c>
      <c r="BK157" s="208">
        <f>ROUND(I157*H157,2)</f>
        <v>0</v>
      </c>
      <c r="BL157" s="14" t="s">
        <v>196</v>
      </c>
      <c r="BM157" s="207" t="s">
        <v>364</v>
      </c>
    </row>
    <row r="158" s="2" customFormat="1">
      <c r="A158" s="35"/>
      <c r="B158" s="36"/>
      <c r="C158" s="37"/>
      <c r="D158" s="209" t="s">
        <v>152</v>
      </c>
      <c r="E158" s="37"/>
      <c r="F158" s="210" t="s">
        <v>365</v>
      </c>
      <c r="G158" s="37"/>
      <c r="H158" s="37"/>
      <c r="I158" s="211"/>
      <c r="J158" s="37"/>
      <c r="K158" s="37"/>
      <c r="L158" s="41"/>
      <c r="M158" s="212"/>
      <c r="N158" s="213"/>
      <c r="O158" s="88"/>
      <c r="P158" s="88"/>
      <c r="Q158" s="88"/>
      <c r="R158" s="88"/>
      <c r="S158" s="88"/>
      <c r="T158" s="89"/>
      <c r="U158" s="35"/>
      <c r="V158" s="35"/>
      <c r="W158" s="35"/>
      <c r="X158" s="35"/>
      <c r="Y158" s="35"/>
      <c r="Z158" s="35"/>
      <c r="AA158" s="35"/>
      <c r="AB158" s="35"/>
      <c r="AC158" s="35"/>
      <c r="AD158" s="35"/>
      <c r="AE158" s="35"/>
      <c r="AT158" s="14" t="s">
        <v>152</v>
      </c>
      <c r="AU158" s="14" t="s">
        <v>77</v>
      </c>
    </row>
    <row r="159" s="10" customFormat="1">
      <c r="A159" s="10"/>
      <c r="B159" s="214"/>
      <c r="C159" s="215"/>
      <c r="D159" s="209" t="s">
        <v>159</v>
      </c>
      <c r="E159" s="216" t="s">
        <v>1</v>
      </c>
      <c r="F159" s="217" t="s">
        <v>366</v>
      </c>
      <c r="G159" s="215"/>
      <c r="H159" s="218">
        <v>17.353999999999999</v>
      </c>
      <c r="I159" s="219"/>
      <c r="J159" s="215"/>
      <c r="K159" s="215"/>
      <c r="L159" s="220"/>
      <c r="M159" s="221"/>
      <c r="N159" s="222"/>
      <c r="O159" s="222"/>
      <c r="P159" s="222"/>
      <c r="Q159" s="222"/>
      <c r="R159" s="222"/>
      <c r="S159" s="222"/>
      <c r="T159" s="223"/>
      <c r="U159" s="10"/>
      <c r="V159" s="10"/>
      <c r="W159" s="10"/>
      <c r="X159" s="10"/>
      <c r="Y159" s="10"/>
      <c r="Z159" s="10"/>
      <c r="AA159" s="10"/>
      <c r="AB159" s="10"/>
      <c r="AC159" s="10"/>
      <c r="AD159" s="10"/>
      <c r="AE159" s="10"/>
      <c r="AT159" s="224" t="s">
        <v>159</v>
      </c>
      <c r="AU159" s="224" t="s">
        <v>77</v>
      </c>
      <c r="AV159" s="10" t="s">
        <v>86</v>
      </c>
      <c r="AW159" s="10" t="s">
        <v>33</v>
      </c>
      <c r="AX159" s="10" t="s">
        <v>84</v>
      </c>
      <c r="AY159" s="224" t="s">
        <v>142</v>
      </c>
    </row>
    <row r="160" s="2" customFormat="1" ht="21.75" customHeight="1">
      <c r="A160" s="35"/>
      <c r="B160" s="36"/>
      <c r="C160" s="236" t="s">
        <v>208</v>
      </c>
      <c r="D160" s="236" t="s">
        <v>192</v>
      </c>
      <c r="E160" s="237" t="s">
        <v>367</v>
      </c>
      <c r="F160" s="238" t="s">
        <v>368</v>
      </c>
      <c r="G160" s="239" t="s">
        <v>195</v>
      </c>
      <c r="H160" s="240">
        <v>17.353999999999999</v>
      </c>
      <c r="I160" s="241"/>
      <c r="J160" s="242">
        <f>ROUND(I160*H160,2)</f>
        <v>0</v>
      </c>
      <c r="K160" s="238" t="s">
        <v>140</v>
      </c>
      <c r="L160" s="243"/>
      <c r="M160" s="244" t="s">
        <v>1</v>
      </c>
      <c r="N160" s="245" t="s">
        <v>42</v>
      </c>
      <c r="O160" s="88"/>
      <c r="P160" s="205">
        <f>O160*H160</f>
        <v>0</v>
      </c>
      <c r="Q160" s="205">
        <v>1</v>
      </c>
      <c r="R160" s="205">
        <f>Q160*H160</f>
        <v>17.353999999999999</v>
      </c>
      <c r="S160" s="205">
        <v>0</v>
      </c>
      <c r="T160" s="206">
        <f>S160*H160</f>
        <v>0</v>
      </c>
      <c r="U160" s="35"/>
      <c r="V160" s="35"/>
      <c r="W160" s="35"/>
      <c r="X160" s="35"/>
      <c r="Y160" s="35"/>
      <c r="Z160" s="35"/>
      <c r="AA160" s="35"/>
      <c r="AB160" s="35"/>
      <c r="AC160" s="35"/>
      <c r="AD160" s="35"/>
      <c r="AE160" s="35"/>
      <c r="AR160" s="207" t="s">
        <v>196</v>
      </c>
      <c r="AT160" s="207" t="s">
        <v>192</v>
      </c>
      <c r="AU160" s="207" t="s">
        <v>77</v>
      </c>
      <c r="AY160" s="14" t="s">
        <v>142</v>
      </c>
      <c r="BE160" s="208">
        <f>IF(N160="základní",J160,0)</f>
        <v>0</v>
      </c>
      <c r="BF160" s="208">
        <f>IF(N160="snížená",J160,0)</f>
        <v>0</v>
      </c>
      <c r="BG160" s="208">
        <f>IF(N160="zákl. přenesená",J160,0)</f>
        <v>0</v>
      </c>
      <c r="BH160" s="208">
        <f>IF(N160="sníž. přenesená",J160,0)</f>
        <v>0</v>
      </c>
      <c r="BI160" s="208">
        <f>IF(N160="nulová",J160,0)</f>
        <v>0</v>
      </c>
      <c r="BJ160" s="14" t="s">
        <v>84</v>
      </c>
      <c r="BK160" s="208">
        <f>ROUND(I160*H160,2)</f>
        <v>0</v>
      </c>
      <c r="BL160" s="14" t="s">
        <v>196</v>
      </c>
      <c r="BM160" s="207" t="s">
        <v>369</v>
      </c>
    </row>
    <row r="161" s="2" customFormat="1" ht="24.15" customHeight="1">
      <c r="A161" s="35"/>
      <c r="B161" s="36"/>
      <c r="C161" s="236" t="s">
        <v>248</v>
      </c>
      <c r="D161" s="236" t="s">
        <v>192</v>
      </c>
      <c r="E161" s="237" t="s">
        <v>370</v>
      </c>
      <c r="F161" s="238" t="s">
        <v>371</v>
      </c>
      <c r="G161" s="239" t="s">
        <v>195</v>
      </c>
      <c r="H161" s="240">
        <v>17.353999999999999</v>
      </c>
      <c r="I161" s="241"/>
      <c r="J161" s="242">
        <f>ROUND(I161*H161,2)</f>
        <v>0</v>
      </c>
      <c r="K161" s="238" t="s">
        <v>140</v>
      </c>
      <c r="L161" s="243"/>
      <c r="M161" s="244" t="s">
        <v>1</v>
      </c>
      <c r="N161" s="245" t="s">
        <v>42</v>
      </c>
      <c r="O161" s="88"/>
      <c r="P161" s="205">
        <f>O161*H161</f>
        <v>0</v>
      </c>
      <c r="Q161" s="205">
        <v>1</v>
      </c>
      <c r="R161" s="205">
        <f>Q161*H161</f>
        <v>17.353999999999999</v>
      </c>
      <c r="S161" s="205">
        <v>0</v>
      </c>
      <c r="T161" s="206">
        <f>S161*H161</f>
        <v>0</v>
      </c>
      <c r="U161" s="35"/>
      <c r="V161" s="35"/>
      <c r="W161" s="35"/>
      <c r="X161" s="35"/>
      <c r="Y161" s="35"/>
      <c r="Z161" s="35"/>
      <c r="AA161" s="35"/>
      <c r="AB161" s="35"/>
      <c r="AC161" s="35"/>
      <c r="AD161" s="35"/>
      <c r="AE161" s="35"/>
      <c r="AR161" s="207" t="s">
        <v>196</v>
      </c>
      <c r="AT161" s="207" t="s">
        <v>192</v>
      </c>
      <c r="AU161" s="207" t="s">
        <v>77</v>
      </c>
      <c r="AY161" s="14" t="s">
        <v>142</v>
      </c>
      <c r="BE161" s="208">
        <f>IF(N161="základní",J161,0)</f>
        <v>0</v>
      </c>
      <c r="BF161" s="208">
        <f>IF(N161="snížená",J161,0)</f>
        <v>0</v>
      </c>
      <c r="BG161" s="208">
        <f>IF(N161="zákl. přenesená",J161,0)</f>
        <v>0</v>
      </c>
      <c r="BH161" s="208">
        <f>IF(N161="sníž. přenesená",J161,0)</f>
        <v>0</v>
      </c>
      <c r="BI161" s="208">
        <f>IF(N161="nulová",J161,0)</f>
        <v>0</v>
      </c>
      <c r="BJ161" s="14" t="s">
        <v>84</v>
      </c>
      <c r="BK161" s="208">
        <f>ROUND(I161*H161,2)</f>
        <v>0</v>
      </c>
      <c r="BL161" s="14" t="s">
        <v>196</v>
      </c>
      <c r="BM161" s="207" t="s">
        <v>372</v>
      </c>
    </row>
    <row r="162" s="2" customFormat="1" ht="16.5" customHeight="1">
      <c r="A162" s="35"/>
      <c r="B162" s="36"/>
      <c r="C162" s="236" t="s">
        <v>8</v>
      </c>
      <c r="D162" s="236" t="s">
        <v>192</v>
      </c>
      <c r="E162" s="237" t="s">
        <v>373</v>
      </c>
      <c r="F162" s="238" t="s">
        <v>374</v>
      </c>
      <c r="G162" s="239" t="s">
        <v>166</v>
      </c>
      <c r="H162" s="240">
        <v>98.5</v>
      </c>
      <c r="I162" s="241"/>
      <c r="J162" s="242">
        <f>ROUND(I162*H162,2)</f>
        <v>0</v>
      </c>
      <c r="K162" s="238" t="s">
        <v>140</v>
      </c>
      <c r="L162" s="243"/>
      <c r="M162" s="244" t="s">
        <v>1</v>
      </c>
      <c r="N162" s="245" t="s">
        <v>42</v>
      </c>
      <c r="O162" s="88"/>
      <c r="P162" s="205">
        <f>O162*H162</f>
        <v>0</v>
      </c>
      <c r="Q162" s="205">
        <v>0</v>
      </c>
      <c r="R162" s="205">
        <f>Q162*H162</f>
        <v>0</v>
      </c>
      <c r="S162" s="205">
        <v>0</v>
      </c>
      <c r="T162" s="206">
        <f>S162*H162</f>
        <v>0</v>
      </c>
      <c r="U162" s="35"/>
      <c r="V162" s="35"/>
      <c r="W162" s="35"/>
      <c r="X162" s="35"/>
      <c r="Y162" s="35"/>
      <c r="Z162" s="35"/>
      <c r="AA162" s="35"/>
      <c r="AB162" s="35"/>
      <c r="AC162" s="35"/>
      <c r="AD162" s="35"/>
      <c r="AE162" s="35"/>
      <c r="AR162" s="207" t="s">
        <v>196</v>
      </c>
      <c r="AT162" s="207" t="s">
        <v>192</v>
      </c>
      <c r="AU162" s="207" t="s">
        <v>77</v>
      </c>
      <c r="AY162" s="14" t="s">
        <v>142</v>
      </c>
      <c r="BE162" s="208">
        <f>IF(N162="základní",J162,0)</f>
        <v>0</v>
      </c>
      <c r="BF162" s="208">
        <f>IF(N162="snížená",J162,0)</f>
        <v>0</v>
      </c>
      <c r="BG162" s="208">
        <f>IF(N162="zákl. přenesená",J162,0)</f>
        <v>0</v>
      </c>
      <c r="BH162" s="208">
        <f>IF(N162="sníž. přenesená",J162,0)</f>
        <v>0</v>
      </c>
      <c r="BI162" s="208">
        <f>IF(N162="nulová",J162,0)</f>
        <v>0</v>
      </c>
      <c r="BJ162" s="14" t="s">
        <v>84</v>
      </c>
      <c r="BK162" s="208">
        <f>ROUND(I162*H162,2)</f>
        <v>0</v>
      </c>
      <c r="BL162" s="14" t="s">
        <v>196</v>
      </c>
      <c r="BM162" s="207" t="s">
        <v>375</v>
      </c>
    </row>
    <row r="163" s="2" customFormat="1" ht="21.75" customHeight="1">
      <c r="A163" s="35"/>
      <c r="B163" s="36"/>
      <c r="C163" s="236" t="s">
        <v>293</v>
      </c>
      <c r="D163" s="236" t="s">
        <v>192</v>
      </c>
      <c r="E163" s="237" t="s">
        <v>376</v>
      </c>
      <c r="F163" s="238" t="s">
        <v>377</v>
      </c>
      <c r="G163" s="239" t="s">
        <v>139</v>
      </c>
      <c r="H163" s="240">
        <v>3.75</v>
      </c>
      <c r="I163" s="241"/>
      <c r="J163" s="242">
        <f>ROUND(I163*H163,2)</f>
        <v>0</v>
      </c>
      <c r="K163" s="238" t="s">
        <v>140</v>
      </c>
      <c r="L163" s="243"/>
      <c r="M163" s="244" t="s">
        <v>1</v>
      </c>
      <c r="N163" s="245" t="s">
        <v>42</v>
      </c>
      <c r="O163" s="88"/>
      <c r="P163" s="205">
        <f>O163*H163</f>
        <v>0</v>
      </c>
      <c r="Q163" s="205">
        <v>2.4289999999999998</v>
      </c>
      <c r="R163" s="205">
        <f>Q163*H163</f>
        <v>9.1087499999999988</v>
      </c>
      <c r="S163" s="205">
        <v>0</v>
      </c>
      <c r="T163" s="206">
        <f>S163*H163</f>
        <v>0</v>
      </c>
      <c r="U163" s="35"/>
      <c r="V163" s="35"/>
      <c r="W163" s="35"/>
      <c r="X163" s="35"/>
      <c r="Y163" s="35"/>
      <c r="Z163" s="35"/>
      <c r="AA163" s="35"/>
      <c r="AB163" s="35"/>
      <c r="AC163" s="35"/>
      <c r="AD163" s="35"/>
      <c r="AE163" s="35"/>
      <c r="AR163" s="207" t="s">
        <v>196</v>
      </c>
      <c r="AT163" s="207" t="s">
        <v>192</v>
      </c>
      <c r="AU163" s="207" t="s">
        <v>77</v>
      </c>
      <c r="AY163" s="14" t="s">
        <v>142</v>
      </c>
      <c r="BE163" s="208">
        <f>IF(N163="základní",J163,0)</f>
        <v>0</v>
      </c>
      <c r="BF163" s="208">
        <f>IF(N163="snížená",J163,0)</f>
        <v>0</v>
      </c>
      <c r="BG163" s="208">
        <f>IF(N163="zákl. přenesená",J163,0)</f>
        <v>0</v>
      </c>
      <c r="BH163" s="208">
        <f>IF(N163="sníž. přenesená",J163,0)</f>
        <v>0</v>
      </c>
      <c r="BI163" s="208">
        <f>IF(N163="nulová",J163,0)</f>
        <v>0</v>
      </c>
      <c r="BJ163" s="14" t="s">
        <v>84</v>
      </c>
      <c r="BK163" s="208">
        <f>ROUND(I163*H163,2)</f>
        <v>0</v>
      </c>
      <c r="BL163" s="14" t="s">
        <v>196</v>
      </c>
      <c r="BM163" s="207" t="s">
        <v>378</v>
      </c>
    </row>
    <row r="164" s="10" customFormat="1">
      <c r="A164" s="10"/>
      <c r="B164" s="214"/>
      <c r="C164" s="215"/>
      <c r="D164" s="209" t="s">
        <v>159</v>
      </c>
      <c r="E164" s="216" t="s">
        <v>1</v>
      </c>
      <c r="F164" s="217" t="s">
        <v>379</v>
      </c>
      <c r="G164" s="215"/>
      <c r="H164" s="218">
        <v>3.75</v>
      </c>
      <c r="I164" s="219"/>
      <c r="J164" s="215"/>
      <c r="K164" s="215"/>
      <c r="L164" s="220"/>
      <c r="M164" s="221"/>
      <c r="N164" s="222"/>
      <c r="O164" s="222"/>
      <c r="P164" s="222"/>
      <c r="Q164" s="222"/>
      <c r="R164" s="222"/>
      <c r="S164" s="222"/>
      <c r="T164" s="223"/>
      <c r="U164" s="10"/>
      <c r="V164" s="10"/>
      <c r="W164" s="10"/>
      <c r="X164" s="10"/>
      <c r="Y164" s="10"/>
      <c r="Z164" s="10"/>
      <c r="AA164" s="10"/>
      <c r="AB164" s="10"/>
      <c r="AC164" s="10"/>
      <c r="AD164" s="10"/>
      <c r="AE164" s="10"/>
      <c r="AT164" s="224" t="s">
        <v>159</v>
      </c>
      <c r="AU164" s="224" t="s">
        <v>77</v>
      </c>
      <c r="AV164" s="10" t="s">
        <v>86</v>
      </c>
      <c r="AW164" s="10" t="s">
        <v>33</v>
      </c>
      <c r="AX164" s="10" t="s">
        <v>84</v>
      </c>
      <c r="AY164" s="224" t="s">
        <v>142</v>
      </c>
    </row>
    <row r="165" s="2" customFormat="1" ht="24.15" customHeight="1">
      <c r="A165" s="35"/>
      <c r="B165" s="36"/>
      <c r="C165" s="196" t="s">
        <v>300</v>
      </c>
      <c r="D165" s="196" t="s">
        <v>136</v>
      </c>
      <c r="E165" s="197" t="s">
        <v>380</v>
      </c>
      <c r="F165" s="198" t="s">
        <v>381</v>
      </c>
      <c r="G165" s="199" t="s">
        <v>195</v>
      </c>
      <c r="H165" s="200">
        <v>41.649999999999999</v>
      </c>
      <c r="I165" s="201"/>
      <c r="J165" s="202">
        <f>ROUND(I165*H165,2)</f>
        <v>0</v>
      </c>
      <c r="K165" s="198" t="s">
        <v>140</v>
      </c>
      <c r="L165" s="41"/>
      <c r="M165" s="203" t="s">
        <v>1</v>
      </c>
      <c r="N165" s="204" t="s">
        <v>42</v>
      </c>
      <c r="O165" s="88"/>
      <c r="P165" s="205">
        <f>O165*H165</f>
        <v>0</v>
      </c>
      <c r="Q165" s="205">
        <v>0</v>
      </c>
      <c r="R165" s="205">
        <f>Q165*H165</f>
        <v>0</v>
      </c>
      <c r="S165" s="205">
        <v>0</v>
      </c>
      <c r="T165" s="206">
        <f>S165*H165</f>
        <v>0</v>
      </c>
      <c r="U165" s="35"/>
      <c r="V165" s="35"/>
      <c r="W165" s="35"/>
      <c r="X165" s="35"/>
      <c r="Y165" s="35"/>
      <c r="Z165" s="35"/>
      <c r="AA165" s="35"/>
      <c r="AB165" s="35"/>
      <c r="AC165" s="35"/>
      <c r="AD165" s="35"/>
      <c r="AE165" s="35"/>
      <c r="AR165" s="207" t="s">
        <v>196</v>
      </c>
      <c r="AT165" s="207" t="s">
        <v>136</v>
      </c>
      <c r="AU165" s="207" t="s">
        <v>77</v>
      </c>
      <c r="AY165" s="14" t="s">
        <v>142</v>
      </c>
      <c r="BE165" s="208">
        <f>IF(N165="základní",J165,0)</f>
        <v>0</v>
      </c>
      <c r="BF165" s="208">
        <f>IF(N165="snížená",J165,0)</f>
        <v>0</v>
      </c>
      <c r="BG165" s="208">
        <f>IF(N165="zákl. přenesená",J165,0)</f>
        <v>0</v>
      </c>
      <c r="BH165" s="208">
        <f>IF(N165="sníž. přenesená",J165,0)</f>
        <v>0</v>
      </c>
      <c r="BI165" s="208">
        <f>IF(N165="nulová",J165,0)</f>
        <v>0</v>
      </c>
      <c r="BJ165" s="14" t="s">
        <v>84</v>
      </c>
      <c r="BK165" s="208">
        <f>ROUND(I165*H165,2)</f>
        <v>0</v>
      </c>
      <c r="BL165" s="14" t="s">
        <v>196</v>
      </c>
      <c r="BM165" s="207" t="s">
        <v>382</v>
      </c>
    </row>
    <row r="166" s="10" customFormat="1">
      <c r="A166" s="10"/>
      <c r="B166" s="214"/>
      <c r="C166" s="215"/>
      <c r="D166" s="209" t="s">
        <v>159</v>
      </c>
      <c r="E166" s="216" t="s">
        <v>1</v>
      </c>
      <c r="F166" s="217" t="s">
        <v>383</v>
      </c>
      <c r="G166" s="215"/>
      <c r="H166" s="218">
        <v>41.649999999999999</v>
      </c>
      <c r="I166" s="219"/>
      <c r="J166" s="215"/>
      <c r="K166" s="215"/>
      <c r="L166" s="220"/>
      <c r="M166" s="221"/>
      <c r="N166" s="222"/>
      <c r="O166" s="222"/>
      <c r="P166" s="222"/>
      <c r="Q166" s="222"/>
      <c r="R166" s="222"/>
      <c r="S166" s="222"/>
      <c r="T166" s="223"/>
      <c r="U166" s="10"/>
      <c r="V166" s="10"/>
      <c r="W166" s="10"/>
      <c r="X166" s="10"/>
      <c r="Y166" s="10"/>
      <c r="Z166" s="10"/>
      <c r="AA166" s="10"/>
      <c r="AB166" s="10"/>
      <c r="AC166" s="10"/>
      <c r="AD166" s="10"/>
      <c r="AE166" s="10"/>
      <c r="AT166" s="224" t="s">
        <v>159</v>
      </c>
      <c r="AU166" s="224" t="s">
        <v>77</v>
      </c>
      <c r="AV166" s="10" t="s">
        <v>86</v>
      </c>
      <c r="AW166" s="10" t="s">
        <v>33</v>
      </c>
      <c r="AX166" s="10" t="s">
        <v>77</v>
      </c>
      <c r="AY166" s="224" t="s">
        <v>142</v>
      </c>
    </row>
    <row r="167" s="11" customFormat="1">
      <c r="A167" s="11"/>
      <c r="B167" s="225"/>
      <c r="C167" s="226"/>
      <c r="D167" s="209" t="s">
        <v>159</v>
      </c>
      <c r="E167" s="227" t="s">
        <v>1</v>
      </c>
      <c r="F167" s="228" t="s">
        <v>162</v>
      </c>
      <c r="G167" s="226"/>
      <c r="H167" s="229">
        <v>41.649999999999999</v>
      </c>
      <c r="I167" s="230"/>
      <c r="J167" s="226"/>
      <c r="K167" s="226"/>
      <c r="L167" s="231"/>
      <c r="M167" s="263"/>
      <c r="N167" s="264"/>
      <c r="O167" s="264"/>
      <c r="P167" s="264"/>
      <c r="Q167" s="264"/>
      <c r="R167" s="264"/>
      <c r="S167" s="264"/>
      <c r="T167" s="265"/>
      <c r="U167" s="11"/>
      <c r="V167" s="11"/>
      <c r="W167" s="11"/>
      <c r="X167" s="11"/>
      <c r="Y167" s="11"/>
      <c r="Z167" s="11"/>
      <c r="AA167" s="11"/>
      <c r="AB167" s="11"/>
      <c r="AC167" s="11"/>
      <c r="AD167" s="11"/>
      <c r="AE167" s="11"/>
      <c r="AT167" s="235" t="s">
        <v>159</v>
      </c>
      <c r="AU167" s="235" t="s">
        <v>77</v>
      </c>
      <c r="AV167" s="11" t="s">
        <v>141</v>
      </c>
      <c r="AW167" s="11" t="s">
        <v>33</v>
      </c>
      <c r="AX167" s="11" t="s">
        <v>84</v>
      </c>
      <c r="AY167" s="235" t="s">
        <v>142</v>
      </c>
    </row>
    <row r="168" s="2" customFormat="1" ht="6.96" customHeight="1">
      <c r="A168" s="35"/>
      <c r="B168" s="63"/>
      <c r="C168" s="64"/>
      <c r="D168" s="64"/>
      <c r="E168" s="64"/>
      <c r="F168" s="64"/>
      <c r="G168" s="64"/>
      <c r="H168" s="64"/>
      <c r="I168" s="64"/>
      <c r="J168" s="64"/>
      <c r="K168" s="64"/>
      <c r="L168" s="41"/>
      <c r="M168" s="35"/>
      <c r="O168" s="35"/>
      <c r="P168" s="35"/>
      <c r="Q168" s="35"/>
      <c r="R168" s="35"/>
      <c r="S168" s="35"/>
      <c r="T168" s="35"/>
      <c r="U168" s="35"/>
      <c r="V168" s="35"/>
      <c r="W168" s="35"/>
      <c r="X168" s="35"/>
      <c r="Y168" s="35"/>
      <c r="Z168" s="35"/>
      <c r="AA168" s="35"/>
      <c r="AB168" s="35"/>
      <c r="AC168" s="35"/>
      <c r="AD168" s="35"/>
      <c r="AE168" s="35"/>
    </row>
  </sheetData>
  <sheetProtection sheet="1" autoFilter="0" formatColumns="0" formatRows="0" objects="1" scenarios="1" spinCount="100000" saltValue="+5JDk+oPmi+p3g33Mcdx1w008caEF1SyGdPXzs0auIASXsG1RRVlODw5IzxsXASy/FZpMbrL9VOlYf0k48dLnw==" hashValue="mx8nHS+eMVHoqmboA693kDnU0qSg7bI84sK4XAaSVEpDGw1tFFkuvKO3CLMvoCpTKREZJGUPfsBjHCC3D9qo/w==" algorithmName="SHA-512" password="CC35"/>
  <autoFilter ref="C115:K167"/>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103</v>
      </c>
    </row>
    <row r="3" hidden="1" s="1" customFormat="1" ht="6.96" customHeight="1">
      <c r="B3" s="143"/>
      <c r="C3" s="144"/>
      <c r="D3" s="144"/>
      <c r="E3" s="144"/>
      <c r="F3" s="144"/>
      <c r="G3" s="144"/>
      <c r="H3" s="144"/>
      <c r="I3" s="144"/>
      <c r="J3" s="144"/>
      <c r="K3" s="144"/>
      <c r="L3" s="17"/>
      <c r="AT3" s="14" t="s">
        <v>86</v>
      </c>
    </row>
    <row r="4" hidden="1" s="1" customFormat="1" ht="24.96" customHeight="1">
      <c r="B4" s="17"/>
      <c r="D4" s="145" t="s">
        <v>113</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GPK v úseku M. Lázně Lipová</v>
      </c>
      <c r="F7" s="147"/>
      <c r="G7" s="147"/>
      <c r="H7" s="147"/>
      <c r="L7" s="17"/>
    </row>
    <row r="8" hidden="1" s="2" customFormat="1" ht="12" customHeight="1">
      <c r="A8" s="35"/>
      <c r="B8" s="41"/>
      <c r="C8" s="35"/>
      <c r="D8" s="147" t="s">
        <v>114</v>
      </c>
      <c r="E8" s="35"/>
      <c r="F8" s="35"/>
      <c r="G8" s="35"/>
      <c r="H8" s="35"/>
      <c r="I8" s="35"/>
      <c r="J8" s="35"/>
      <c r="K8" s="35"/>
      <c r="L8" s="60"/>
      <c r="S8" s="35"/>
      <c r="T8" s="35"/>
      <c r="U8" s="35"/>
      <c r="V8" s="35"/>
      <c r="W8" s="35"/>
      <c r="X8" s="35"/>
      <c r="Y8" s="35"/>
      <c r="Z8" s="35"/>
      <c r="AA8" s="35"/>
      <c r="AB8" s="35"/>
      <c r="AC8" s="35"/>
      <c r="AD8" s="35"/>
      <c r="AE8" s="35"/>
    </row>
    <row r="9" hidden="1" s="2" customFormat="1" ht="16.5" customHeight="1">
      <c r="A9" s="35"/>
      <c r="B9" s="41"/>
      <c r="C9" s="35"/>
      <c r="D9" s="35"/>
      <c r="E9" s="149" t="s">
        <v>384</v>
      </c>
      <c r="F9" s="35"/>
      <c r="G9" s="35"/>
      <c r="H9" s="35"/>
      <c r="I9" s="35"/>
      <c r="J9" s="35"/>
      <c r="K9" s="35"/>
      <c r="L9" s="60"/>
      <c r="S9" s="35"/>
      <c r="T9" s="35"/>
      <c r="U9" s="35"/>
      <c r="V9" s="35"/>
      <c r="W9" s="35"/>
      <c r="X9" s="35"/>
      <c r="Y9" s="35"/>
      <c r="Z9" s="35"/>
      <c r="AA9" s="35"/>
      <c r="AB9" s="35"/>
      <c r="AC9" s="35"/>
      <c r="AD9" s="35"/>
      <c r="AE9" s="35"/>
    </row>
    <row r="10" hidden="1"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hidden="1" s="2" customFormat="1" ht="12" customHeight="1">
      <c r="A11" s="35"/>
      <c r="B11" s="41"/>
      <c r="C11" s="35"/>
      <c r="D11" s="147" t="s">
        <v>18</v>
      </c>
      <c r="E11" s="35"/>
      <c r="F11" s="138" t="s">
        <v>1</v>
      </c>
      <c r="G11" s="35"/>
      <c r="H11" s="35"/>
      <c r="I11" s="147" t="s">
        <v>19</v>
      </c>
      <c r="J11" s="138" t="s">
        <v>1</v>
      </c>
      <c r="K11" s="35"/>
      <c r="L11" s="60"/>
      <c r="S11" s="35"/>
      <c r="T11" s="35"/>
      <c r="U11" s="35"/>
      <c r="V11" s="35"/>
      <c r="W11" s="35"/>
      <c r="X11" s="35"/>
      <c r="Y11" s="35"/>
      <c r="Z11" s="35"/>
      <c r="AA11" s="35"/>
      <c r="AB11" s="35"/>
      <c r="AC11" s="35"/>
      <c r="AD11" s="35"/>
      <c r="AE11" s="35"/>
    </row>
    <row r="12" hidden="1" s="2" customFormat="1" ht="12" customHeight="1">
      <c r="A12" s="35"/>
      <c r="B12" s="41"/>
      <c r="C12" s="35"/>
      <c r="D12" s="147" t="s">
        <v>20</v>
      </c>
      <c r="E12" s="35"/>
      <c r="F12" s="138" t="s">
        <v>21</v>
      </c>
      <c r="G12" s="35"/>
      <c r="H12" s="35"/>
      <c r="I12" s="147" t="s">
        <v>22</v>
      </c>
      <c r="J12" s="150" t="str">
        <f>'Rekapitulace stavby'!AN8</f>
        <v>20. 9. 2022</v>
      </c>
      <c r="K12" s="35"/>
      <c r="L12" s="60"/>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hidden="1" s="2" customFormat="1" ht="12" customHeight="1">
      <c r="A14" s="35"/>
      <c r="B14" s="41"/>
      <c r="C14" s="35"/>
      <c r="D14" s="147" t="s">
        <v>24</v>
      </c>
      <c r="E14" s="35"/>
      <c r="F14" s="35"/>
      <c r="G14" s="35"/>
      <c r="H14" s="35"/>
      <c r="I14" s="147" t="s">
        <v>25</v>
      </c>
      <c r="J14" s="138" t="s">
        <v>26</v>
      </c>
      <c r="K14" s="35"/>
      <c r="L14" s="60"/>
      <c r="S14" s="35"/>
      <c r="T14" s="35"/>
      <c r="U14" s="35"/>
      <c r="V14" s="35"/>
      <c r="W14" s="35"/>
      <c r="X14" s="35"/>
      <c r="Y14" s="35"/>
      <c r="Z14" s="35"/>
      <c r="AA14" s="35"/>
      <c r="AB14" s="35"/>
      <c r="AC14" s="35"/>
      <c r="AD14" s="35"/>
      <c r="AE14" s="35"/>
    </row>
    <row r="15" hidden="1" s="2" customFormat="1" ht="18" customHeight="1">
      <c r="A15" s="35"/>
      <c r="B15" s="41"/>
      <c r="C15" s="35"/>
      <c r="D15" s="35"/>
      <c r="E15" s="138" t="s">
        <v>27</v>
      </c>
      <c r="F15" s="35"/>
      <c r="G15" s="35"/>
      <c r="H15" s="35"/>
      <c r="I15" s="147" t="s">
        <v>28</v>
      </c>
      <c r="J15" s="138" t="s">
        <v>29</v>
      </c>
      <c r="K15" s="35"/>
      <c r="L15" s="60"/>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hidden="1" s="2" customFormat="1" ht="12" customHeight="1">
      <c r="A17" s="35"/>
      <c r="B17" s="41"/>
      <c r="C17" s="35"/>
      <c r="D17" s="147" t="s">
        <v>30</v>
      </c>
      <c r="E17" s="35"/>
      <c r="F17" s="35"/>
      <c r="G17" s="35"/>
      <c r="H17" s="35"/>
      <c r="I17" s="147" t="s">
        <v>25</v>
      </c>
      <c r="J17" s="30" t="str">
        <f>'Rekapitulace stavby'!AN13</f>
        <v>Vyplň údaj</v>
      </c>
      <c r="K17" s="35"/>
      <c r="L17" s="60"/>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8"/>
      <c r="G18" s="138"/>
      <c r="H18" s="138"/>
      <c r="I18" s="147" t="s">
        <v>28</v>
      </c>
      <c r="J18" s="30" t="str">
        <f>'Rekapitulace stavby'!AN14</f>
        <v>Vyplň údaj</v>
      </c>
      <c r="K18" s="35"/>
      <c r="L18" s="60"/>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hidden="1" s="2" customFormat="1" ht="12" customHeight="1">
      <c r="A20" s="35"/>
      <c r="B20" s="41"/>
      <c r="C20" s="35"/>
      <c r="D20" s="147" t="s">
        <v>32</v>
      </c>
      <c r="E20" s="35"/>
      <c r="F20" s="35"/>
      <c r="G20" s="35"/>
      <c r="H20" s="35"/>
      <c r="I20" s="147" t="s">
        <v>25</v>
      </c>
      <c r="J20" s="138" t="s">
        <v>1</v>
      </c>
      <c r="K20" s="35"/>
      <c r="L20" s="60"/>
      <c r="S20" s="35"/>
      <c r="T20" s="35"/>
      <c r="U20" s="35"/>
      <c r="V20" s="35"/>
      <c r="W20" s="35"/>
      <c r="X20" s="35"/>
      <c r="Y20" s="35"/>
      <c r="Z20" s="35"/>
      <c r="AA20" s="35"/>
      <c r="AB20" s="35"/>
      <c r="AC20" s="35"/>
      <c r="AD20" s="35"/>
      <c r="AE20" s="35"/>
    </row>
    <row r="21" hidden="1" s="2" customFormat="1" ht="18" customHeight="1">
      <c r="A21" s="35"/>
      <c r="B21" s="41"/>
      <c r="C21" s="35"/>
      <c r="D21" s="35"/>
      <c r="E21" s="138" t="s">
        <v>21</v>
      </c>
      <c r="F21" s="35"/>
      <c r="G21" s="35"/>
      <c r="H21" s="35"/>
      <c r="I21" s="147" t="s">
        <v>28</v>
      </c>
      <c r="J21" s="138" t="s">
        <v>1</v>
      </c>
      <c r="K21" s="35"/>
      <c r="L21" s="60"/>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hidden="1" s="2" customFormat="1" ht="12" customHeight="1">
      <c r="A23" s="35"/>
      <c r="B23" s="41"/>
      <c r="C23" s="35"/>
      <c r="D23" s="147" t="s">
        <v>34</v>
      </c>
      <c r="E23" s="35"/>
      <c r="F23" s="35"/>
      <c r="G23" s="35"/>
      <c r="H23" s="35"/>
      <c r="I23" s="147" t="s">
        <v>25</v>
      </c>
      <c r="J23" s="138" t="s">
        <v>1</v>
      </c>
      <c r="K23" s="35"/>
      <c r="L23" s="60"/>
      <c r="S23" s="35"/>
      <c r="T23" s="35"/>
      <c r="U23" s="35"/>
      <c r="V23" s="35"/>
      <c r="W23" s="35"/>
      <c r="X23" s="35"/>
      <c r="Y23" s="35"/>
      <c r="Z23" s="35"/>
      <c r="AA23" s="35"/>
      <c r="AB23" s="35"/>
      <c r="AC23" s="35"/>
      <c r="AD23" s="35"/>
      <c r="AE23" s="35"/>
    </row>
    <row r="24" hidden="1" s="2" customFormat="1" ht="18" customHeight="1">
      <c r="A24" s="35"/>
      <c r="B24" s="41"/>
      <c r="C24" s="35"/>
      <c r="D24" s="35"/>
      <c r="E24" s="138" t="s">
        <v>35</v>
      </c>
      <c r="F24" s="35"/>
      <c r="G24" s="35"/>
      <c r="H24" s="35"/>
      <c r="I24" s="147" t="s">
        <v>28</v>
      </c>
      <c r="J24" s="138" t="s">
        <v>1</v>
      </c>
      <c r="K24" s="35"/>
      <c r="L24" s="60"/>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hidden="1" s="2" customFormat="1" ht="12" customHeight="1">
      <c r="A26" s="35"/>
      <c r="B26" s="41"/>
      <c r="C26" s="35"/>
      <c r="D26" s="147" t="s">
        <v>36</v>
      </c>
      <c r="E26" s="35"/>
      <c r="F26" s="35"/>
      <c r="G26" s="35"/>
      <c r="H26" s="35"/>
      <c r="I26" s="35"/>
      <c r="J26" s="35"/>
      <c r="K26" s="35"/>
      <c r="L26" s="60"/>
      <c r="S26" s="35"/>
      <c r="T26" s="35"/>
      <c r="U26" s="35"/>
      <c r="V26" s="35"/>
      <c r="W26" s="35"/>
      <c r="X26" s="35"/>
      <c r="Y26" s="35"/>
      <c r="Z26" s="35"/>
      <c r="AA26" s="35"/>
      <c r="AB26" s="35"/>
      <c r="AC26" s="35"/>
      <c r="AD26" s="35"/>
      <c r="AE26" s="35"/>
    </row>
    <row r="27" hidden="1" s="8" customFormat="1" ht="16.5" customHeight="1">
      <c r="A27" s="151"/>
      <c r="B27" s="152"/>
      <c r="C27" s="151"/>
      <c r="D27" s="151"/>
      <c r="E27" s="153" t="s">
        <v>1</v>
      </c>
      <c r="F27" s="153"/>
      <c r="G27" s="153"/>
      <c r="H27" s="153"/>
      <c r="I27" s="151"/>
      <c r="J27" s="151"/>
      <c r="K27" s="151"/>
      <c r="L27" s="154"/>
      <c r="S27" s="151"/>
      <c r="T27" s="151"/>
      <c r="U27" s="151"/>
      <c r="V27" s="151"/>
      <c r="W27" s="151"/>
      <c r="X27" s="151"/>
      <c r="Y27" s="151"/>
      <c r="Z27" s="151"/>
      <c r="AA27" s="151"/>
      <c r="AB27" s="151"/>
      <c r="AC27" s="151"/>
      <c r="AD27" s="151"/>
      <c r="AE27" s="151"/>
    </row>
    <row r="28" hidden="1"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hidden="1" s="2" customFormat="1" ht="6.96" customHeight="1">
      <c r="A29" s="35"/>
      <c r="B29" s="41"/>
      <c r="C29" s="35"/>
      <c r="D29" s="155"/>
      <c r="E29" s="155"/>
      <c r="F29" s="155"/>
      <c r="G29" s="155"/>
      <c r="H29" s="155"/>
      <c r="I29" s="155"/>
      <c r="J29" s="155"/>
      <c r="K29" s="155"/>
      <c r="L29" s="60"/>
      <c r="S29" s="35"/>
      <c r="T29" s="35"/>
      <c r="U29" s="35"/>
      <c r="V29" s="35"/>
      <c r="W29" s="35"/>
      <c r="X29" s="35"/>
      <c r="Y29" s="35"/>
      <c r="Z29" s="35"/>
      <c r="AA29" s="35"/>
      <c r="AB29" s="35"/>
      <c r="AC29" s="35"/>
      <c r="AD29" s="35"/>
      <c r="AE29" s="35"/>
    </row>
    <row r="30" hidden="1" s="2" customFormat="1" ht="25.44" customHeight="1">
      <c r="A30" s="35"/>
      <c r="B30" s="41"/>
      <c r="C30" s="35"/>
      <c r="D30" s="156" t="s">
        <v>37</v>
      </c>
      <c r="E30" s="35"/>
      <c r="F30" s="35"/>
      <c r="G30" s="35"/>
      <c r="H30" s="35"/>
      <c r="I30" s="35"/>
      <c r="J30" s="157">
        <f>ROUND(J116, 2)</f>
        <v>0</v>
      </c>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14.4" customHeight="1">
      <c r="A32" s="35"/>
      <c r="B32" s="41"/>
      <c r="C32" s="35"/>
      <c r="D32" s="35"/>
      <c r="E32" s="35"/>
      <c r="F32" s="158" t="s">
        <v>39</v>
      </c>
      <c r="G32" s="35"/>
      <c r="H32" s="35"/>
      <c r="I32" s="158" t="s">
        <v>38</v>
      </c>
      <c r="J32" s="158" t="s">
        <v>40</v>
      </c>
      <c r="K32" s="35"/>
      <c r="L32" s="60"/>
      <c r="S32" s="35"/>
      <c r="T32" s="35"/>
      <c r="U32" s="35"/>
      <c r="V32" s="35"/>
      <c r="W32" s="35"/>
      <c r="X32" s="35"/>
      <c r="Y32" s="35"/>
      <c r="Z32" s="35"/>
      <c r="AA32" s="35"/>
      <c r="AB32" s="35"/>
      <c r="AC32" s="35"/>
      <c r="AD32" s="35"/>
      <c r="AE32" s="35"/>
    </row>
    <row r="33" hidden="1" s="2" customFormat="1" ht="14.4" customHeight="1">
      <c r="A33" s="35"/>
      <c r="B33" s="41"/>
      <c r="C33" s="35"/>
      <c r="D33" s="159" t="s">
        <v>41</v>
      </c>
      <c r="E33" s="147" t="s">
        <v>42</v>
      </c>
      <c r="F33" s="160">
        <f>ROUND((SUM(BE116:BE126)),  2)</f>
        <v>0</v>
      </c>
      <c r="G33" s="35"/>
      <c r="H33" s="35"/>
      <c r="I33" s="161">
        <v>0.20999999999999999</v>
      </c>
      <c r="J33" s="160">
        <f>ROUND(((SUM(BE116:BE126))*I33),  2)</f>
        <v>0</v>
      </c>
      <c r="K33" s="35"/>
      <c r="L33" s="60"/>
      <c r="S33" s="35"/>
      <c r="T33" s="35"/>
      <c r="U33" s="35"/>
      <c r="V33" s="35"/>
      <c r="W33" s="35"/>
      <c r="X33" s="35"/>
      <c r="Y33" s="35"/>
      <c r="Z33" s="35"/>
      <c r="AA33" s="35"/>
      <c r="AB33" s="35"/>
      <c r="AC33" s="35"/>
      <c r="AD33" s="35"/>
      <c r="AE33" s="35"/>
    </row>
    <row r="34" hidden="1" s="2" customFormat="1" ht="14.4" customHeight="1">
      <c r="A34" s="35"/>
      <c r="B34" s="41"/>
      <c r="C34" s="35"/>
      <c r="D34" s="35"/>
      <c r="E34" s="147" t="s">
        <v>43</v>
      </c>
      <c r="F34" s="160">
        <f>ROUND((SUM(BF116:BF126)),  2)</f>
        <v>0</v>
      </c>
      <c r="G34" s="35"/>
      <c r="H34" s="35"/>
      <c r="I34" s="161">
        <v>0.14999999999999999</v>
      </c>
      <c r="J34" s="160">
        <f>ROUND(((SUM(BF116:BF126))*I34),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7" t="s">
        <v>44</v>
      </c>
      <c r="F35" s="160">
        <f>ROUND((SUM(BG116:BG126)),  2)</f>
        <v>0</v>
      </c>
      <c r="G35" s="35"/>
      <c r="H35" s="35"/>
      <c r="I35" s="161">
        <v>0.20999999999999999</v>
      </c>
      <c r="J35" s="160">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45</v>
      </c>
      <c r="F36" s="160">
        <f>ROUND((SUM(BH116:BH126)),  2)</f>
        <v>0</v>
      </c>
      <c r="G36" s="35"/>
      <c r="H36" s="35"/>
      <c r="I36" s="161">
        <v>0.14999999999999999</v>
      </c>
      <c r="J36" s="160">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46</v>
      </c>
      <c r="F37" s="160">
        <f>ROUND((SUM(BI116:BI126)),  2)</f>
        <v>0</v>
      </c>
      <c r="G37" s="35"/>
      <c r="H37" s="35"/>
      <c r="I37" s="161">
        <v>0</v>
      </c>
      <c r="J37" s="160">
        <f>0</f>
        <v>0</v>
      </c>
      <c r="K37" s="35"/>
      <c r="L37" s="60"/>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hidden="1" s="2" customFormat="1" ht="25.44" customHeight="1">
      <c r="A39" s="35"/>
      <c r="B39" s="41"/>
      <c r="C39" s="162"/>
      <c r="D39" s="163" t="s">
        <v>47</v>
      </c>
      <c r="E39" s="164"/>
      <c r="F39" s="164"/>
      <c r="G39" s="165" t="s">
        <v>48</v>
      </c>
      <c r="H39" s="166" t="s">
        <v>49</v>
      </c>
      <c r="I39" s="164"/>
      <c r="J39" s="167">
        <f>SUM(J30:J37)</f>
        <v>0</v>
      </c>
      <c r="K39" s="168"/>
      <c r="L39" s="60"/>
      <c r="S39" s="35"/>
      <c r="T39" s="35"/>
      <c r="U39" s="35"/>
      <c r="V39" s="35"/>
      <c r="W39" s="35"/>
      <c r="X39" s="35"/>
      <c r="Y39" s="35"/>
      <c r="Z39" s="35"/>
      <c r="AA39" s="35"/>
      <c r="AB39" s="35"/>
      <c r="AC39" s="35"/>
      <c r="AD39" s="35"/>
      <c r="AE39" s="35"/>
    </row>
    <row r="40" hidden="1"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1" customFormat="1" ht="14.4" customHeight="1">
      <c r="B41" s="17"/>
      <c r="L41" s="17"/>
    </row>
    <row r="42" hidden="1" s="1" customFormat="1" ht="14.4" customHeight="1">
      <c r="B42" s="17"/>
      <c r="L42" s="17"/>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50</v>
      </c>
      <c r="E50" s="170"/>
      <c r="F50" s="170"/>
      <c r="G50" s="169" t="s">
        <v>51</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52</v>
      </c>
      <c r="E61" s="172"/>
      <c r="F61" s="173" t="s">
        <v>53</v>
      </c>
      <c r="G61" s="171" t="s">
        <v>52</v>
      </c>
      <c r="H61" s="172"/>
      <c r="I61" s="172"/>
      <c r="J61" s="174" t="s">
        <v>53</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54</v>
      </c>
      <c r="E65" s="175"/>
      <c r="F65" s="175"/>
      <c r="G65" s="169" t="s">
        <v>55</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52</v>
      </c>
      <c r="E76" s="172"/>
      <c r="F76" s="173" t="s">
        <v>53</v>
      </c>
      <c r="G76" s="171" t="s">
        <v>52</v>
      </c>
      <c r="H76" s="172"/>
      <c r="I76" s="172"/>
      <c r="J76" s="174" t="s">
        <v>53</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118</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GPK v úseku M. Lázně Lipová</v>
      </c>
      <c r="F85" s="29"/>
      <c r="G85" s="29"/>
      <c r="H85" s="29"/>
      <c r="I85" s="37"/>
      <c r="J85" s="37"/>
      <c r="K85" s="37"/>
      <c r="L85" s="60"/>
      <c r="S85" s="35"/>
      <c r="T85" s="35"/>
      <c r="U85" s="35"/>
      <c r="V85" s="35"/>
      <c r="W85" s="35"/>
      <c r="X85" s="35"/>
      <c r="Y85" s="35"/>
      <c r="Z85" s="35"/>
      <c r="AA85" s="35"/>
      <c r="AB85" s="35"/>
      <c r="AC85" s="35"/>
      <c r="AD85" s="35"/>
      <c r="AE85" s="35"/>
    </row>
    <row r="86" hidden="1" s="2" customFormat="1" ht="12" customHeight="1">
      <c r="A86" s="35"/>
      <c r="B86" s="36"/>
      <c r="C86" s="29" t="s">
        <v>114</v>
      </c>
      <c r="D86" s="37"/>
      <c r="E86" s="37"/>
      <c r="F86" s="37"/>
      <c r="G86" s="37"/>
      <c r="H86" s="37"/>
      <c r="I86" s="37"/>
      <c r="J86" s="37"/>
      <c r="K86" s="37"/>
      <c r="L86" s="60"/>
      <c r="S86" s="35"/>
      <c r="T86" s="35"/>
      <c r="U86" s="35"/>
      <c r="V86" s="35"/>
      <c r="W86" s="35"/>
      <c r="X86" s="35"/>
      <c r="Y86" s="35"/>
      <c r="Z86" s="35"/>
      <c r="AA86" s="35"/>
      <c r="AB86" s="35"/>
      <c r="AC86" s="35"/>
      <c r="AD86" s="35"/>
      <c r="AE86" s="35"/>
    </row>
    <row r="87" hidden="1" s="2" customFormat="1" ht="16.5" customHeight="1">
      <c r="A87" s="35"/>
      <c r="B87" s="36"/>
      <c r="C87" s="37"/>
      <c r="D87" s="37"/>
      <c r="E87" s="73" t="str">
        <f>E9</f>
        <v>A.3 - Odstranění závad u PHS</v>
      </c>
      <c r="F87" s="37"/>
      <c r="G87" s="37"/>
      <c r="H87" s="37"/>
      <c r="I87" s="37"/>
      <c r="J87" s="37"/>
      <c r="K87" s="37"/>
      <c r="L87" s="60"/>
      <c r="S87" s="35"/>
      <c r="T87" s="35"/>
      <c r="U87" s="35"/>
      <c r="V87" s="35"/>
      <c r="W87" s="35"/>
      <c r="X87" s="35"/>
      <c r="Y87" s="35"/>
      <c r="Z87" s="35"/>
      <c r="AA87" s="35"/>
      <c r="AB87" s="35"/>
      <c r="AC87" s="35"/>
      <c r="AD87" s="35"/>
      <c r="AE87" s="35"/>
    </row>
    <row r="88" hidden="1"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2" customHeight="1">
      <c r="A89" s="35"/>
      <c r="B89" s="36"/>
      <c r="C89" s="29" t="s">
        <v>20</v>
      </c>
      <c r="D89" s="37"/>
      <c r="E89" s="37"/>
      <c r="F89" s="24" t="str">
        <f>F12</f>
        <v xml:space="preserve"> </v>
      </c>
      <c r="G89" s="37"/>
      <c r="H89" s="37"/>
      <c r="I89" s="29" t="s">
        <v>22</v>
      </c>
      <c r="J89" s="76" t="str">
        <f>IF(J12="","",J12)</f>
        <v>20. 9. 2022</v>
      </c>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5.15" customHeight="1">
      <c r="A91" s="35"/>
      <c r="B91" s="36"/>
      <c r="C91" s="29" t="s">
        <v>24</v>
      </c>
      <c r="D91" s="37"/>
      <c r="E91" s="37"/>
      <c r="F91" s="24" t="str">
        <f>E15</f>
        <v>Správa železnic,s.o.;OŘ ÚNL-ST Karlovy Vary</v>
      </c>
      <c r="G91" s="37"/>
      <c r="H91" s="37"/>
      <c r="I91" s="29" t="s">
        <v>32</v>
      </c>
      <c r="J91" s="33" t="str">
        <f>E21</f>
        <v xml:space="preserve"> </v>
      </c>
      <c r="K91" s="37"/>
      <c r="L91" s="60"/>
      <c r="S91" s="35"/>
      <c r="T91" s="35"/>
      <c r="U91" s="35"/>
      <c r="V91" s="35"/>
      <c r="W91" s="35"/>
      <c r="X91" s="35"/>
      <c r="Y91" s="35"/>
      <c r="Z91" s="35"/>
      <c r="AA91" s="35"/>
      <c r="AB91" s="35"/>
      <c r="AC91" s="35"/>
      <c r="AD91" s="35"/>
      <c r="AE91" s="35"/>
    </row>
    <row r="92" hidden="1" s="2" customFormat="1" ht="15.15" customHeight="1">
      <c r="A92" s="35"/>
      <c r="B92" s="36"/>
      <c r="C92" s="29" t="s">
        <v>30</v>
      </c>
      <c r="D92" s="37"/>
      <c r="E92" s="37"/>
      <c r="F92" s="24" t="str">
        <f>IF(E18="","",E18)</f>
        <v>Vyplň údaj</v>
      </c>
      <c r="G92" s="37"/>
      <c r="H92" s="37"/>
      <c r="I92" s="29" t="s">
        <v>34</v>
      </c>
      <c r="J92" s="33" t="str">
        <f>E24</f>
        <v>Pavlína Liprtová</v>
      </c>
      <c r="K92" s="37"/>
      <c r="L92" s="60"/>
      <c r="S92" s="35"/>
      <c r="T92" s="35"/>
      <c r="U92" s="35"/>
      <c r="V92" s="35"/>
      <c r="W92" s="35"/>
      <c r="X92" s="35"/>
      <c r="Y92" s="35"/>
      <c r="Z92" s="35"/>
      <c r="AA92" s="35"/>
      <c r="AB92" s="35"/>
      <c r="AC92" s="35"/>
      <c r="AD92" s="35"/>
      <c r="AE92" s="35"/>
    </row>
    <row r="93" hidden="1"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hidden="1" s="2" customFormat="1" ht="29.28" customHeight="1">
      <c r="A94" s="35"/>
      <c r="B94" s="36"/>
      <c r="C94" s="181" t="s">
        <v>119</v>
      </c>
      <c r="D94" s="182"/>
      <c r="E94" s="182"/>
      <c r="F94" s="182"/>
      <c r="G94" s="182"/>
      <c r="H94" s="182"/>
      <c r="I94" s="182"/>
      <c r="J94" s="183" t="s">
        <v>120</v>
      </c>
      <c r="K94" s="182"/>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2.8" customHeight="1">
      <c r="A96" s="35"/>
      <c r="B96" s="36"/>
      <c r="C96" s="184" t="s">
        <v>121</v>
      </c>
      <c r="D96" s="37"/>
      <c r="E96" s="37"/>
      <c r="F96" s="37"/>
      <c r="G96" s="37"/>
      <c r="H96" s="37"/>
      <c r="I96" s="37"/>
      <c r="J96" s="107">
        <f>J116</f>
        <v>0</v>
      </c>
      <c r="K96" s="37"/>
      <c r="L96" s="60"/>
      <c r="S96" s="35"/>
      <c r="T96" s="35"/>
      <c r="U96" s="35"/>
      <c r="V96" s="35"/>
      <c r="W96" s="35"/>
      <c r="X96" s="35"/>
      <c r="Y96" s="35"/>
      <c r="Z96" s="35"/>
      <c r="AA96" s="35"/>
      <c r="AB96" s="35"/>
      <c r="AC96" s="35"/>
      <c r="AD96" s="35"/>
      <c r="AE96" s="35"/>
      <c r="AU96" s="14" t="s">
        <v>122</v>
      </c>
    </row>
    <row r="97" hidden="1" s="2" customFormat="1" ht="21.84"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6.96" customHeight="1">
      <c r="A98" s="35"/>
      <c r="B98" s="63"/>
      <c r="C98" s="64"/>
      <c r="D98" s="64"/>
      <c r="E98" s="64"/>
      <c r="F98" s="64"/>
      <c r="G98" s="64"/>
      <c r="H98" s="64"/>
      <c r="I98" s="64"/>
      <c r="J98" s="64"/>
      <c r="K98" s="64"/>
      <c r="L98" s="60"/>
      <c r="S98" s="35"/>
      <c r="T98" s="35"/>
      <c r="U98" s="35"/>
      <c r="V98" s="35"/>
      <c r="W98" s="35"/>
      <c r="X98" s="35"/>
      <c r="Y98" s="35"/>
      <c r="Z98" s="35"/>
      <c r="AA98" s="35"/>
      <c r="AB98" s="35"/>
      <c r="AC98" s="35"/>
      <c r="AD98" s="35"/>
      <c r="AE98" s="35"/>
    </row>
    <row r="99" hidden="1"/>
    <row r="100" hidden="1"/>
    <row r="101" hidden="1"/>
    <row r="102" s="2" customFormat="1" ht="6.96" customHeight="1">
      <c r="A102" s="35"/>
      <c r="B102" s="65"/>
      <c r="C102" s="66"/>
      <c r="D102" s="66"/>
      <c r="E102" s="66"/>
      <c r="F102" s="66"/>
      <c r="G102" s="66"/>
      <c r="H102" s="66"/>
      <c r="I102" s="66"/>
      <c r="J102" s="66"/>
      <c r="K102" s="66"/>
      <c r="L102" s="60"/>
      <c r="S102" s="35"/>
      <c r="T102" s="35"/>
      <c r="U102" s="35"/>
      <c r="V102" s="35"/>
      <c r="W102" s="35"/>
      <c r="X102" s="35"/>
      <c r="Y102" s="35"/>
      <c r="Z102" s="35"/>
      <c r="AA102" s="35"/>
      <c r="AB102" s="35"/>
      <c r="AC102" s="35"/>
      <c r="AD102" s="35"/>
      <c r="AE102" s="35"/>
    </row>
    <row r="103" s="2" customFormat="1" ht="24.96" customHeight="1">
      <c r="A103" s="35"/>
      <c r="B103" s="36"/>
      <c r="C103" s="20" t="s">
        <v>123</v>
      </c>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12" customHeight="1">
      <c r="A105" s="35"/>
      <c r="B105" s="36"/>
      <c r="C105" s="29" t="s">
        <v>16</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16.5" customHeight="1">
      <c r="A106" s="35"/>
      <c r="B106" s="36"/>
      <c r="C106" s="37"/>
      <c r="D106" s="37"/>
      <c r="E106" s="180" t="str">
        <f>E7</f>
        <v>Oprava GPK v úseku M. Lázně Lipová</v>
      </c>
      <c r="F106" s="29"/>
      <c r="G106" s="29"/>
      <c r="H106" s="29"/>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114</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73" t="str">
        <f>E9</f>
        <v>A.3 - Odstranění závad u PHS</v>
      </c>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20</v>
      </c>
      <c r="D110" s="37"/>
      <c r="E110" s="37"/>
      <c r="F110" s="24" t="str">
        <f>F12</f>
        <v xml:space="preserve"> </v>
      </c>
      <c r="G110" s="37"/>
      <c r="H110" s="37"/>
      <c r="I110" s="29" t="s">
        <v>22</v>
      </c>
      <c r="J110" s="76" t="str">
        <f>IF(J12="","",J12)</f>
        <v>20. 9. 2022</v>
      </c>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5.15" customHeight="1">
      <c r="A112" s="35"/>
      <c r="B112" s="36"/>
      <c r="C112" s="29" t="s">
        <v>24</v>
      </c>
      <c r="D112" s="37"/>
      <c r="E112" s="37"/>
      <c r="F112" s="24" t="str">
        <f>E15</f>
        <v>Správa železnic,s.o.;OŘ ÚNL-ST Karlovy Vary</v>
      </c>
      <c r="G112" s="37"/>
      <c r="H112" s="37"/>
      <c r="I112" s="29" t="s">
        <v>32</v>
      </c>
      <c r="J112" s="33" t="str">
        <f>E21</f>
        <v xml:space="preserve"> </v>
      </c>
      <c r="K112" s="37"/>
      <c r="L112" s="60"/>
      <c r="S112" s="35"/>
      <c r="T112" s="35"/>
      <c r="U112" s="35"/>
      <c r="V112" s="35"/>
      <c r="W112" s="35"/>
      <c r="X112" s="35"/>
      <c r="Y112" s="35"/>
      <c r="Z112" s="35"/>
      <c r="AA112" s="35"/>
      <c r="AB112" s="35"/>
      <c r="AC112" s="35"/>
      <c r="AD112" s="35"/>
      <c r="AE112" s="35"/>
    </row>
    <row r="113" s="2" customFormat="1" ht="15.15" customHeight="1">
      <c r="A113" s="35"/>
      <c r="B113" s="36"/>
      <c r="C113" s="29" t="s">
        <v>30</v>
      </c>
      <c r="D113" s="37"/>
      <c r="E113" s="37"/>
      <c r="F113" s="24" t="str">
        <f>IF(E18="","",E18)</f>
        <v>Vyplň údaj</v>
      </c>
      <c r="G113" s="37"/>
      <c r="H113" s="37"/>
      <c r="I113" s="29" t="s">
        <v>34</v>
      </c>
      <c r="J113" s="33" t="str">
        <f>E24</f>
        <v>Pavlína Liprtová</v>
      </c>
      <c r="K113" s="37"/>
      <c r="L113" s="60"/>
      <c r="S113" s="35"/>
      <c r="T113" s="35"/>
      <c r="U113" s="35"/>
      <c r="V113" s="35"/>
      <c r="W113" s="35"/>
      <c r="X113" s="35"/>
      <c r="Y113" s="35"/>
      <c r="Z113" s="35"/>
      <c r="AA113" s="35"/>
      <c r="AB113" s="35"/>
      <c r="AC113" s="35"/>
      <c r="AD113" s="35"/>
      <c r="AE113" s="35"/>
    </row>
    <row r="114" s="2" customFormat="1" ht="10.32"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9" customFormat="1" ht="29.28" customHeight="1">
      <c r="A115" s="185"/>
      <c r="B115" s="186"/>
      <c r="C115" s="187" t="s">
        <v>124</v>
      </c>
      <c r="D115" s="188" t="s">
        <v>62</v>
      </c>
      <c r="E115" s="188" t="s">
        <v>58</v>
      </c>
      <c r="F115" s="188" t="s">
        <v>59</v>
      </c>
      <c r="G115" s="188" t="s">
        <v>125</v>
      </c>
      <c r="H115" s="188" t="s">
        <v>126</v>
      </c>
      <c r="I115" s="188" t="s">
        <v>127</v>
      </c>
      <c r="J115" s="188" t="s">
        <v>120</v>
      </c>
      <c r="K115" s="189" t="s">
        <v>128</v>
      </c>
      <c r="L115" s="190"/>
      <c r="M115" s="97" t="s">
        <v>1</v>
      </c>
      <c r="N115" s="98" t="s">
        <v>41</v>
      </c>
      <c r="O115" s="98" t="s">
        <v>129</v>
      </c>
      <c r="P115" s="98" t="s">
        <v>130</v>
      </c>
      <c r="Q115" s="98" t="s">
        <v>131</v>
      </c>
      <c r="R115" s="98" t="s">
        <v>132</v>
      </c>
      <c r="S115" s="98" t="s">
        <v>133</v>
      </c>
      <c r="T115" s="99" t="s">
        <v>134</v>
      </c>
      <c r="U115" s="185"/>
      <c r="V115" s="185"/>
      <c r="W115" s="185"/>
      <c r="X115" s="185"/>
      <c r="Y115" s="185"/>
      <c r="Z115" s="185"/>
      <c r="AA115" s="185"/>
      <c r="AB115" s="185"/>
      <c r="AC115" s="185"/>
      <c r="AD115" s="185"/>
      <c r="AE115" s="185"/>
    </row>
    <row r="116" s="2" customFormat="1" ht="22.8" customHeight="1">
      <c r="A116" s="35"/>
      <c r="B116" s="36"/>
      <c r="C116" s="104" t="s">
        <v>135</v>
      </c>
      <c r="D116" s="37"/>
      <c r="E116" s="37"/>
      <c r="F116" s="37"/>
      <c r="G116" s="37"/>
      <c r="H116" s="37"/>
      <c r="I116" s="37"/>
      <c r="J116" s="191">
        <f>BK116</f>
        <v>0</v>
      </c>
      <c r="K116" s="37"/>
      <c r="L116" s="41"/>
      <c r="M116" s="100"/>
      <c r="N116" s="192"/>
      <c r="O116" s="101"/>
      <c r="P116" s="193">
        <f>SUM(P117:P126)</f>
        <v>0</v>
      </c>
      <c r="Q116" s="101"/>
      <c r="R116" s="193">
        <f>SUM(R117:R126)</f>
        <v>500</v>
      </c>
      <c r="S116" s="101"/>
      <c r="T116" s="194">
        <f>SUM(T117:T126)</f>
        <v>0</v>
      </c>
      <c r="U116" s="35"/>
      <c r="V116" s="35"/>
      <c r="W116" s="35"/>
      <c r="X116" s="35"/>
      <c r="Y116" s="35"/>
      <c r="Z116" s="35"/>
      <c r="AA116" s="35"/>
      <c r="AB116" s="35"/>
      <c r="AC116" s="35"/>
      <c r="AD116" s="35"/>
      <c r="AE116" s="35"/>
      <c r="AT116" s="14" t="s">
        <v>76</v>
      </c>
      <c r="AU116" s="14" t="s">
        <v>122</v>
      </c>
      <c r="BK116" s="195">
        <f>SUM(BK117:BK126)</f>
        <v>0</v>
      </c>
    </row>
    <row r="117" s="2" customFormat="1" ht="21.75" customHeight="1">
      <c r="A117" s="35"/>
      <c r="B117" s="36"/>
      <c r="C117" s="236" t="s">
        <v>84</v>
      </c>
      <c r="D117" s="236" t="s">
        <v>192</v>
      </c>
      <c r="E117" s="237" t="s">
        <v>385</v>
      </c>
      <c r="F117" s="238" t="s">
        <v>386</v>
      </c>
      <c r="G117" s="239" t="s">
        <v>195</v>
      </c>
      <c r="H117" s="240">
        <v>500</v>
      </c>
      <c r="I117" s="241"/>
      <c r="J117" s="242">
        <f>ROUND(I117*H117,2)</f>
        <v>0</v>
      </c>
      <c r="K117" s="238" t="s">
        <v>140</v>
      </c>
      <c r="L117" s="243"/>
      <c r="M117" s="244" t="s">
        <v>1</v>
      </c>
      <c r="N117" s="245" t="s">
        <v>42</v>
      </c>
      <c r="O117" s="88"/>
      <c r="P117" s="205">
        <f>O117*H117</f>
        <v>0</v>
      </c>
      <c r="Q117" s="205">
        <v>1</v>
      </c>
      <c r="R117" s="205">
        <f>Q117*H117</f>
        <v>500</v>
      </c>
      <c r="S117" s="205">
        <v>0</v>
      </c>
      <c r="T117" s="206">
        <f>S117*H117</f>
        <v>0</v>
      </c>
      <c r="U117" s="35"/>
      <c r="V117" s="35"/>
      <c r="W117" s="35"/>
      <c r="X117" s="35"/>
      <c r="Y117" s="35"/>
      <c r="Z117" s="35"/>
      <c r="AA117" s="35"/>
      <c r="AB117" s="35"/>
      <c r="AC117" s="35"/>
      <c r="AD117" s="35"/>
      <c r="AE117" s="35"/>
      <c r="AR117" s="207" t="s">
        <v>179</v>
      </c>
      <c r="AT117" s="207" t="s">
        <v>192</v>
      </c>
      <c r="AU117" s="207" t="s">
        <v>77</v>
      </c>
      <c r="AY117" s="14" t="s">
        <v>142</v>
      </c>
      <c r="BE117" s="208">
        <f>IF(N117="základní",J117,0)</f>
        <v>0</v>
      </c>
      <c r="BF117" s="208">
        <f>IF(N117="snížená",J117,0)</f>
        <v>0</v>
      </c>
      <c r="BG117" s="208">
        <f>IF(N117="zákl. přenesená",J117,0)</f>
        <v>0</v>
      </c>
      <c r="BH117" s="208">
        <f>IF(N117="sníž. přenesená",J117,0)</f>
        <v>0</v>
      </c>
      <c r="BI117" s="208">
        <f>IF(N117="nulová",J117,0)</f>
        <v>0</v>
      </c>
      <c r="BJ117" s="14" t="s">
        <v>84</v>
      </c>
      <c r="BK117" s="208">
        <f>ROUND(I117*H117,2)</f>
        <v>0</v>
      </c>
      <c r="BL117" s="14" t="s">
        <v>141</v>
      </c>
      <c r="BM117" s="207" t="s">
        <v>387</v>
      </c>
    </row>
    <row r="118" s="2" customFormat="1" ht="16.5" customHeight="1">
      <c r="A118" s="35"/>
      <c r="B118" s="36"/>
      <c r="C118" s="196" t="s">
        <v>86</v>
      </c>
      <c r="D118" s="196" t="s">
        <v>136</v>
      </c>
      <c r="E118" s="197" t="s">
        <v>356</v>
      </c>
      <c r="F118" s="198" t="s">
        <v>357</v>
      </c>
      <c r="G118" s="199" t="s">
        <v>330</v>
      </c>
      <c r="H118" s="200">
        <v>500</v>
      </c>
      <c r="I118" s="201"/>
      <c r="J118" s="202">
        <f>ROUND(I118*H118,2)</f>
        <v>0</v>
      </c>
      <c r="K118" s="198" t="s">
        <v>140</v>
      </c>
      <c r="L118" s="41"/>
      <c r="M118" s="203" t="s">
        <v>1</v>
      </c>
      <c r="N118" s="204" t="s">
        <v>42</v>
      </c>
      <c r="O118" s="88"/>
      <c r="P118" s="205">
        <f>O118*H118</f>
        <v>0</v>
      </c>
      <c r="Q118" s="205">
        <v>0</v>
      </c>
      <c r="R118" s="205">
        <f>Q118*H118</f>
        <v>0</v>
      </c>
      <c r="S118" s="205">
        <v>0</v>
      </c>
      <c r="T118" s="206">
        <f>S118*H118</f>
        <v>0</v>
      </c>
      <c r="U118" s="35"/>
      <c r="V118" s="35"/>
      <c r="W118" s="35"/>
      <c r="X118" s="35"/>
      <c r="Y118" s="35"/>
      <c r="Z118" s="35"/>
      <c r="AA118" s="35"/>
      <c r="AB118" s="35"/>
      <c r="AC118" s="35"/>
      <c r="AD118" s="35"/>
      <c r="AE118" s="35"/>
      <c r="AR118" s="207" t="s">
        <v>141</v>
      </c>
      <c r="AT118" s="207" t="s">
        <v>136</v>
      </c>
      <c r="AU118" s="207" t="s">
        <v>77</v>
      </c>
      <c r="AY118" s="14" t="s">
        <v>142</v>
      </c>
      <c r="BE118" s="208">
        <f>IF(N118="základní",J118,0)</f>
        <v>0</v>
      </c>
      <c r="BF118" s="208">
        <f>IF(N118="snížená",J118,0)</f>
        <v>0</v>
      </c>
      <c r="BG118" s="208">
        <f>IF(N118="zákl. přenesená",J118,0)</f>
        <v>0</v>
      </c>
      <c r="BH118" s="208">
        <f>IF(N118="sníž. přenesená",J118,0)</f>
        <v>0</v>
      </c>
      <c r="BI118" s="208">
        <f>IF(N118="nulová",J118,0)</f>
        <v>0</v>
      </c>
      <c r="BJ118" s="14" t="s">
        <v>84</v>
      </c>
      <c r="BK118" s="208">
        <f>ROUND(I118*H118,2)</f>
        <v>0</v>
      </c>
      <c r="BL118" s="14" t="s">
        <v>141</v>
      </c>
      <c r="BM118" s="207" t="s">
        <v>388</v>
      </c>
    </row>
    <row r="119" s="2" customFormat="1">
      <c r="A119" s="35"/>
      <c r="B119" s="36"/>
      <c r="C119" s="37"/>
      <c r="D119" s="209" t="s">
        <v>225</v>
      </c>
      <c r="E119" s="37"/>
      <c r="F119" s="210" t="s">
        <v>359</v>
      </c>
      <c r="G119" s="37"/>
      <c r="H119" s="37"/>
      <c r="I119" s="211"/>
      <c r="J119" s="37"/>
      <c r="K119" s="37"/>
      <c r="L119" s="41"/>
      <c r="M119" s="212"/>
      <c r="N119" s="213"/>
      <c r="O119" s="88"/>
      <c r="P119" s="88"/>
      <c r="Q119" s="88"/>
      <c r="R119" s="88"/>
      <c r="S119" s="88"/>
      <c r="T119" s="89"/>
      <c r="U119" s="35"/>
      <c r="V119" s="35"/>
      <c r="W119" s="35"/>
      <c r="X119" s="35"/>
      <c r="Y119" s="35"/>
      <c r="Z119" s="35"/>
      <c r="AA119" s="35"/>
      <c r="AB119" s="35"/>
      <c r="AC119" s="35"/>
      <c r="AD119" s="35"/>
      <c r="AE119" s="35"/>
      <c r="AT119" s="14" t="s">
        <v>225</v>
      </c>
      <c r="AU119" s="14" t="s">
        <v>77</v>
      </c>
    </row>
    <row r="120" s="2" customFormat="1">
      <c r="A120" s="35"/>
      <c r="B120" s="36"/>
      <c r="C120" s="37"/>
      <c r="D120" s="209" t="s">
        <v>152</v>
      </c>
      <c r="E120" s="37"/>
      <c r="F120" s="210" t="s">
        <v>389</v>
      </c>
      <c r="G120" s="37"/>
      <c r="H120" s="37"/>
      <c r="I120" s="211"/>
      <c r="J120" s="37"/>
      <c r="K120" s="37"/>
      <c r="L120" s="41"/>
      <c r="M120" s="212"/>
      <c r="N120" s="213"/>
      <c r="O120" s="88"/>
      <c r="P120" s="88"/>
      <c r="Q120" s="88"/>
      <c r="R120" s="88"/>
      <c r="S120" s="88"/>
      <c r="T120" s="89"/>
      <c r="U120" s="35"/>
      <c r="V120" s="35"/>
      <c r="W120" s="35"/>
      <c r="X120" s="35"/>
      <c r="Y120" s="35"/>
      <c r="Z120" s="35"/>
      <c r="AA120" s="35"/>
      <c r="AB120" s="35"/>
      <c r="AC120" s="35"/>
      <c r="AD120" s="35"/>
      <c r="AE120" s="35"/>
      <c r="AT120" s="14" t="s">
        <v>152</v>
      </c>
      <c r="AU120" s="14" t="s">
        <v>77</v>
      </c>
    </row>
    <row r="121" s="10" customFormat="1">
      <c r="A121" s="10"/>
      <c r="B121" s="214"/>
      <c r="C121" s="215"/>
      <c r="D121" s="209" t="s">
        <v>159</v>
      </c>
      <c r="E121" s="216" t="s">
        <v>1</v>
      </c>
      <c r="F121" s="217" t="s">
        <v>390</v>
      </c>
      <c r="G121" s="215"/>
      <c r="H121" s="218">
        <v>500</v>
      </c>
      <c r="I121" s="219"/>
      <c r="J121" s="215"/>
      <c r="K121" s="215"/>
      <c r="L121" s="220"/>
      <c r="M121" s="221"/>
      <c r="N121" s="222"/>
      <c r="O121" s="222"/>
      <c r="P121" s="222"/>
      <c r="Q121" s="222"/>
      <c r="R121" s="222"/>
      <c r="S121" s="222"/>
      <c r="T121" s="223"/>
      <c r="U121" s="10"/>
      <c r="V121" s="10"/>
      <c r="W121" s="10"/>
      <c r="X121" s="10"/>
      <c r="Y121" s="10"/>
      <c r="Z121" s="10"/>
      <c r="AA121" s="10"/>
      <c r="AB121" s="10"/>
      <c r="AC121" s="10"/>
      <c r="AD121" s="10"/>
      <c r="AE121" s="10"/>
      <c r="AT121" s="224" t="s">
        <v>159</v>
      </c>
      <c r="AU121" s="224" t="s">
        <v>77</v>
      </c>
      <c r="AV121" s="10" t="s">
        <v>86</v>
      </c>
      <c r="AW121" s="10" t="s">
        <v>33</v>
      </c>
      <c r="AX121" s="10" t="s">
        <v>84</v>
      </c>
      <c r="AY121" s="224" t="s">
        <v>142</v>
      </c>
    </row>
    <row r="122" s="2" customFormat="1" ht="16.5" customHeight="1">
      <c r="A122" s="35"/>
      <c r="B122" s="36"/>
      <c r="C122" s="196" t="s">
        <v>147</v>
      </c>
      <c r="D122" s="196" t="s">
        <v>136</v>
      </c>
      <c r="E122" s="197" t="s">
        <v>391</v>
      </c>
      <c r="F122" s="198" t="s">
        <v>392</v>
      </c>
      <c r="G122" s="199" t="s">
        <v>139</v>
      </c>
      <c r="H122" s="200">
        <v>330</v>
      </c>
      <c r="I122" s="201"/>
      <c r="J122" s="202">
        <f>ROUND(I122*H122,2)</f>
        <v>0</v>
      </c>
      <c r="K122" s="198" t="s">
        <v>140</v>
      </c>
      <c r="L122" s="41"/>
      <c r="M122" s="203" t="s">
        <v>1</v>
      </c>
      <c r="N122" s="204" t="s">
        <v>42</v>
      </c>
      <c r="O122" s="88"/>
      <c r="P122" s="205">
        <f>O122*H122</f>
        <v>0</v>
      </c>
      <c r="Q122" s="205">
        <v>0</v>
      </c>
      <c r="R122" s="205">
        <f>Q122*H122</f>
        <v>0</v>
      </c>
      <c r="S122" s="205">
        <v>0</v>
      </c>
      <c r="T122" s="206">
        <f>S122*H122</f>
        <v>0</v>
      </c>
      <c r="U122" s="35"/>
      <c r="V122" s="35"/>
      <c r="W122" s="35"/>
      <c r="X122" s="35"/>
      <c r="Y122" s="35"/>
      <c r="Z122" s="35"/>
      <c r="AA122" s="35"/>
      <c r="AB122" s="35"/>
      <c r="AC122" s="35"/>
      <c r="AD122" s="35"/>
      <c r="AE122" s="35"/>
      <c r="AR122" s="207" t="s">
        <v>141</v>
      </c>
      <c r="AT122" s="207" t="s">
        <v>136</v>
      </c>
      <c r="AU122" s="207" t="s">
        <v>77</v>
      </c>
      <c r="AY122" s="14" t="s">
        <v>142</v>
      </c>
      <c r="BE122" s="208">
        <f>IF(N122="základní",J122,0)</f>
        <v>0</v>
      </c>
      <c r="BF122" s="208">
        <f>IF(N122="snížená",J122,0)</f>
        <v>0</v>
      </c>
      <c r="BG122" s="208">
        <f>IF(N122="zákl. přenesená",J122,0)</f>
        <v>0</v>
      </c>
      <c r="BH122" s="208">
        <f>IF(N122="sníž. přenesená",J122,0)</f>
        <v>0</v>
      </c>
      <c r="BI122" s="208">
        <f>IF(N122="nulová",J122,0)</f>
        <v>0</v>
      </c>
      <c r="BJ122" s="14" t="s">
        <v>84</v>
      </c>
      <c r="BK122" s="208">
        <f>ROUND(I122*H122,2)</f>
        <v>0</v>
      </c>
      <c r="BL122" s="14" t="s">
        <v>141</v>
      </c>
      <c r="BM122" s="207" t="s">
        <v>393</v>
      </c>
    </row>
    <row r="123" s="2" customFormat="1">
      <c r="A123" s="35"/>
      <c r="B123" s="36"/>
      <c r="C123" s="37"/>
      <c r="D123" s="209" t="s">
        <v>225</v>
      </c>
      <c r="E123" s="37"/>
      <c r="F123" s="210" t="s">
        <v>394</v>
      </c>
      <c r="G123" s="37"/>
      <c r="H123" s="37"/>
      <c r="I123" s="211"/>
      <c r="J123" s="37"/>
      <c r="K123" s="37"/>
      <c r="L123" s="41"/>
      <c r="M123" s="212"/>
      <c r="N123" s="213"/>
      <c r="O123" s="88"/>
      <c r="P123" s="88"/>
      <c r="Q123" s="88"/>
      <c r="R123" s="88"/>
      <c r="S123" s="88"/>
      <c r="T123" s="89"/>
      <c r="U123" s="35"/>
      <c r="V123" s="35"/>
      <c r="W123" s="35"/>
      <c r="X123" s="35"/>
      <c r="Y123" s="35"/>
      <c r="Z123" s="35"/>
      <c r="AA123" s="35"/>
      <c r="AB123" s="35"/>
      <c r="AC123" s="35"/>
      <c r="AD123" s="35"/>
      <c r="AE123" s="35"/>
      <c r="AT123" s="14" t="s">
        <v>225</v>
      </c>
      <c r="AU123" s="14" t="s">
        <v>77</v>
      </c>
    </row>
    <row r="124" s="2" customFormat="1">
      <c r="A124" s="35"/>
      <c r="B124" s="36"/>
      <c r="C124" s="37"/>
      <c r="D124" s="209" t="s">
        <v>152</v>
      </c>
      <c r="E124" s="37"/>
      <c r="F124" s="210" t="s">
        <v>395</v>
      </c>
      <c r="G124" s="37"/>
      <c r="H124" s="37"/>
      <c r="I124" s="211"/>
      <c r="J124" s="37"/>
      <c r="K124" s="37"/>
      <c r="L124" s="41"/>
      <c r="M124" s="212"/>
      <c r="N124" s="213"/>
      <c r="O124" s="88"/>
      <c r="P124" s="88"/>
      <c r="Q124" s="88"/>
      <c r="R124" s="88"/>
      <c r="S124" s="88"/>
      <c r="T124" s="89"/>
      <c r="U124" s="35"/>
      <c r="V124" s="35"/>
      <c r="W124" s="35"/>
      <c r="X124" s="35"/>
      <c r="Y124" s="35"/>
      <c r="Z124" s="35"/>
      <c r="AA124" s="35"/>
      <c r="AB124" s="35"/>
      <c r="AC124" s="35"/>
      <c r="AD124" s="35"/>
      <c r="AE124" s="35"/>
      <c r="AT124" s="14" t="s">
        <v>152</v>
      </c>
      <c r="AU124" s="14" t="s">
        <v>77</v>
      </c>
    </row>
    <row r="125" s="2" customFormat="1" ht="49.05" customHeight="1">
      <c r="A125" s="35"/>
      <c r="B125" s="36"/>
      <c r="C125" s="196" t="s">
        <v>141</v>
      </c>
      <c r="D125" s="196" t="s">
        <v>136</v>
      </c>
      <c r="E125" s="197" t="s">
        <v>396</v>
      </c>
      <c r="F125" s="198" t="s">
        <v>397</v>
      </c>
      <c r="G125" s="199" t="s">
        <v>195</v>
      </c>
      <c r="H125" s="200">
        <v>500</v>
      </c>
      <c r="I125" s="201"/>
      <c r="J125" s="202">
        <f>ROUND(I125*H125,2)</f>
        <v>0</v>
      </c>
      <c r="K125" s="198" t="s">
        <v>140</v>
      </c>
      <c r="L125" s="41"/>
      <c r="M125" s="203" t="s">
        <v>1</v>
      </c>
      <c r="N125" s="204" t="s">
        <v>42</v>
      </c>
      <c r="O125" s="88"/>
      <c r="P125" s="205">
        <f>O125*H125</f>
        <v>0</v>
      </c>
      <c r="Q125" s="205">
        <v>0</v>
      </c>
      <c r="R125" s="205">
        <f>Q125*H125</f>
        <v>0</v>
      </c>
      <c r="S125" s="205">
        <v>0</v>
      </c>
      <c r="T125" s="206">
        <f>S125*H125</f>
        <v>0</v>
      </c>
      <c r="U125" s="35"/>
      <c r="V125" s="35"/>
      <c r="W125" s="35"/>
      <c r="X125" s="35"/>
      <c r="Y125" s="35"/>
      <c r="Z125" s="35"/>
      <c r="AA125" s="35"/>
      <c r="AB125" s="35"/>
      <c r="AC125" s="35"/>
      <c r="AD125" s="35"/>
      <c r="AE125" s="35"/>
      <c r="AR125" s="207" t="s">
        <v>196</v>
      </c>
      <c r="AT125" s="207" t="s">
        <v>136</v>
      </c>
      <c r="AU125" s="207" t="s">
        <v>77</v>
      </c>
      <c r="AY125" s="14" t="s">
        <v>142</v>
      </c>
      <c r="BE125" s="208">
        <f>IF(N125="základní",J125,0)</f>
        <v>0</v>
      </c>
      <c r="BF125" s="208">
        <f>IF(N125="snížená",J125,0)</f>
        <v>0</v>
      </c>
      <c r="BG125" s="208">
        <f>IF(N125="zákl. přenesená",J125,0)</f>
        <v>0</v>
      </c>
      <c r="BH125" s="208">
        <f>IF(N125="sníž. přenesená",J125,0)</f>
        <v>0</v>
      </c>
      <c r="BI125" s="208">
        <f>IF(N125="nulová",J125,0)</f>
        <v>0</v>
      </c>
      <c r="BJ125" s="14" t="s">
        <v>84</v>
      </c>
      <c r="BK125" s="208">
        <f>ROUND(I125*H125,2)</f>
        <v>0</v>
      </c>
      <c r="BL125" s="14" t="s">
        <v>196</v>
      </c>
      <c r="BM125" s="207" t="s">
        <v>398</v>
      </c>
    </row>
    <row r="126" s="2" customFormat="1">
      <c r="A126" s="35"/>
      <c r="B126" s="36"/>
      <c r="C126" s="37"/>
      <c r="D126" s="209" t="s">
        <v>225</v>
      </c>
      <c r="E126" s="37"/>
      <c r="F126" s="210" t="s">
        <v>399</v>
      </c>
      <c r="G126" s="37"/>
      <c r="H126" s="37"/>
      <c r="I126" s="211"/>
      <c r="J126" s="37"/>
      <c r="K126" s="37"/>
      <c r="L126" s="41"/>
      <c r="M126" s="246"/>
      <c r="N126" s="247"/>
      <c r="O126" s="248"/>
      <c r="P126" s="248"/>
      <c r="Q126" s="248"/>
      <c r="R126" s="248"/>
      <c r="S126" s="248"/>
      <c r="T126" s="249"/>
      <c r="U126" s="35"/>
      <c r="V126" s="35"/>
      <c r="W126" s="35"/>
      <c r="X126" s="35"/>
      <c r="Y126" s="35"/>
      <c r="Z126" s="35"/>
      <c r="AA126" s="35"/>
      <c r="AB126" s="35"/>
      <c r="AC126" s="35"/>
      <c r="AD126" s="35"/>
      <c r="AE126" s="35"/>
      <c r="AT126" s="14" t="s">
        <v>225</v>
      </c>
      <c r="AU126" s="14" t="s">
        <v>77</v>
      </c>
    </row>
    <row r="127" s="2" customFormat="1" ht="6.96" customHeight="1">
      <c r="A127" s="35"/>
      <c r="B127" s="63"/>
      <c r="C127" s="64"/>
      <c r="D127" s="64"/>
      <c r="E127" s="64"/>
      <c r="F127" s="64"/>
      <c r="G127" s="64"/>
      <c r="H127" s="64"/>
      <c r="I127" s="64"/>
      <c r="J127" s="64"/>
      <c r="K127" s="64"/>
      <c r="L127" s="41"/>
      <c r="M127" s="35"/>
      <c r="O127" s="35"/>
      <c r="P127" s="35"/>
      <c r="Q127" s="35"/>
      <c r="R127" s="35"/>
      <c r="S127" s="35"/>
      <c r="T127" s="35"/>
      <c r="U127" s="35"/>
      <c r="V127" s="35"/>
      <c r="W127" s="35"/>
      <c r="X127" s="35"/>
      <c r="Y127" s="35"/>
      <c r="Z127" s="35"/>
      <c r="AA127" s="35"/>
      <c r="AB127" s="35"/>
      <c r="AC127" s="35"/>
      <c r="AD127" s="35"/>
      <c r="AE127" s="35"/>
    </row>
  </sheetData>
  <sheetProtection sheet="1" autoFilter="0" formatColumns="0" formatRows="0" objects="1" scenarios="1" spinCount="100000" saltValue="uUVSMJbdFbEl0vRaJD8mwIYI1LFqSHh2PW1VW0KIUkuNcwqEB9DkhM5sGtafgPxOQfdmHI2YuXBqlApgU/igjg==" hashValue="D6t6YRtK6LlpCWVDoIfcdujKqZ3UAlZDoNwwuuNUPNTGAfA2jolrnkXFT7vqoZ8V7lgfzCrO5k7xsXyYkpuVhQ==" algorithmName="SHA-512" password="CC35"/>
  <autoFilter ref="C115:K126"/>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106</v>
      </c>
    </row>
    <row r="3" hidden="1" s="1" customFormat="1" ht="6.96" customHeight="1">
      <c r="B3" s="143"/>
      <c r="C3" s="144"/>
      <c r="D3" s="144"/>
      <c r="E3" s="144"/>
      <c r="F3" s="144"/>
      <c r="G3" s="144"/>
      <c r="H3" s="144"/>
      <c r="I3" s="144"/>
      <c r="J3" s="144"/>
      <c r="K3" s="144"/>
      <c r="L3" s="17"/>
      <c r="AT3" s="14" t="s">
        <v>86</v>
      </c>
    </row>
    <row r="4" hidden="1" s="1" customFormat="1" ht="24.96" customHeight="1">
      <c r="B4" s="17"/>
      <c r="D4" s="145" t="s">
        <v>113</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GPK v úseku M. Lázně Lipová</v>
      </c>
      <c r="F7" s="147"/>
      <c r="G7" s="147"/>
      <c r="H7" s="147"/>
      <c r="L7" s="17"/>
    </row>
    <row r="8" hidden="1" s="2" customFormat="1" ht="12" customHeight="1">
      <c r="A8" s="35"/>
      <c r="B8" s="41"/>
      <c r="C8" s="35"/>
      <c r="D8" s="147" t="s">
        <v>114</v>
      </c>
      <c r="E8" s="35"/>
      <c r="F8" s="35"/>
      <c r="G8" s="35"/>
      <c r="H8" s="35"/>
      <c r="I8" s="35"/>
      <c r="J8" s="35"/>
      <c r="K8" s="35"/>
      <c r="L8" s="60"/>
      <c r="S8" s="35"/>
      <c r="T8" s="35"/>
      <c r="U8" s="35"/>
      <c r="V8" s="35"/>
      <c r="W8" s="35"/>
      <c r="X8" s="35"/>
      <c r="Y8" s="35"/>
      <c r="Z8" s="35"/>
      <c r="AA8" s="35"/>
      <c r="AB8" s="35"/>
      <c r="AC8" s="35"/>
      <c r="AD8" s="35"/>
      <c r="AE8" s="35"/>
    </row>
    <row r="9" hidden="1" s="2" customFormat="1" ht="16.5" customHeight="1">
      <c r="A9" s="35"/>
      <c r="B9" s="41"/>
      <c r="C9" s="35"/>
      <c r="D9" s="35"/>
      <c r="E9" s="149" t="s">
        <v>400</v>
      </c>
      <c r="F9" s="35"/>
      <c r="G9" s="35"/>
      <c r="H9" s="35"/>
      <c r="I9" s="35"/>
      <c r="J9" s="35"/>
      <c r="K9" s="35"/>
      <c r="L9" s="60"/>
      <c r="S9" s="35"/>
      <c r="T9" s="35"/>
      <c r="U9" s="35"/>
      <c r="V9" s="35"/>
      <c r="W9" s="35"/>
      <c r="X9" s="35"/>
      <c r="Y9" s="35"/>
      <c r="Z9" s="35"/>
      <c r="AA9" s="35"/>
      <c r="AB9" s="35"/>
      <c r="AC9" s="35"/>
      <c r="AD9" s="35"/>
      <c r="AE9" s="35"/>
    </row>
    <row r="10" hidden="1"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hidden="1" s="2" customFormat="1" ht="12" customHeight="1">
      <c r="A11" s="35"/>
      <c r="B11" s="41"/>
      <c r="C11" s="35"/>
      <c r="D11" s="147" t="s">
        <v>18</v>
      </c>
      <c r="E11" s="35"/>
      <c r="F11" s="138" t="s">
        <v>1</v>
      </c>
      <c r="G11" s="35"/>
      <c r="H11" s="35"/>
      <c r="I11" s="147" t="s">
        <v>19</v>
      </c>
      <c r="J11" s="138" t="s">
        <v>1</v>
      </c>
      <c r="K11" s="35"/>
      <c r="L11" s="60"/>
      <c r="S11" s="35"/>
      <c r="T11" s="35"/>
      <c r="U11" s="35"/>
      <c r="V11" s="35"/>
      <c r="W11" s="35"/>
      <c r="X11" s="35"/>
      <c r="Y11" s="35"/>
      <c r="Z11" s="35"/>
      <c r="AA11" s="35"/>
      <c r="AB11" s="35"/>
      <c r="AC11" s="35"/>
      <c r="AD11" s="35"/>
      <c r="AE11" s="35"/>
    </row>
    <row r="12" hidden="1" s="2" customFormat="1" ht="12" customHeight="1">
      <c r="A12" s="35"/>
      <c r="B12" s="41"/>
      <c r="C12" s="35"/>
      <c r="D12" s="147" t="s">
        <v>20</v>
      </c>
      <c r="E12" s="35"/>
      <c r="F12" s="138" t="s">
        <v>21</v>
      </c>
      <c r="G12" s="35"/>
      <c r="H12" s="35"/>
      <c r="I12" s="147" t="s">
        <v>22</v>
      </c>
      <c r="J12" s="150" t="str">
        <f>'Rekapitulace stavby'!AN8</f>
        <v>20. 9. 2022</v>
      </c>
      <c r="K12" s="35"/>
      <c r="L12" s="60"/>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hidden="1" s="2" customFormat="1" ht="12" customHeight="1">
      <c r="A14" s="35"/>
      <c r="B14" s="41"/>
      <c r="C14" s="35"/>
      <c r="D14" s="147" t="s">
        <v>24</v>
      </c>
      <c r="E14" s="35"/>
      <c r="F14" s="35"/>
      <c r="G14" s="35"/>
      <c r="H14" s="35"/>
      <c r="I14" s="147" t="s">
        <v>25</v>
      </c>
      <c r="J14" s="138" t="s">
        <v>26</v>
      </c>
      <c r="K14" s="35"/>
      <c r="L14" s="60"/>
      <c r="S14" s="35"/>
      <c r="T14" s="35"/>
      <c r="U14" s="35"/>
      <c r="V14" s="35"/>
      <c r="W14" s="35"/>
      <c r="X14" s="35"/>
      <c r="Y14" s="35"/>
      <c r="Z14" s="35"/>
      <c r="AA14" s="35"/>
      <c r="AB14" s="35"/>
      <c r="AC14" s="35"/>
      <c r="AD14" s="35"/>
      <c r="AE14" s="35"/>
    </row>
    <row r="15" hidden="1" s="2" customFormat="1" ht="18" customHeight="1">
      <c r="A15" s="35"/>
      <c r="B15" s="41"/>
      <c r="C15" s="35"/>
      <c r="D15" s="35"/>
      <c r="E15" s="138" t="s">
        <v>27</v>
      </c>
      <c r="F15" s="35"/>
      <c r="G15" s="35"/>
      <c r="H15" s="35"/>
      <c r="I15" s="147" t="s">
        <v>28</v>
      </c>
      <c r="J15" s="138" t="s">
        <v>29</v>
      </c>
      <c r="K15" s="35"/>
      <c r="L15" s="60"/>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hidden="1" s="2" customFormat="1" ht="12" customHeight="1">
      <c r="A17" s="35"/>
      <c r="B17" s="41"/>
      <c r="C17" s="35"/>
      <c r="D17" s="147" t="s">
        <v>30</v>
      </c>
      <c r="E17" s="35"/>
      <c r="F17" s="35"/>
      <c r="G17" s="35"/>
      <c r="H17" s="35"/>
      <c r="I17" s="147" t="s">
        <v>25</v>
      </c>
      <c r="J17" s="30" t="str">
        <f>'Rekapitulace stavby'!AN13</f>
        <v>Vyplň údaj</v>
      </c>
      <c r="K17" s="35"/>
      <c r="L17" s="60"/>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8"/>
      <c r="G18" s="138"/>
      <c r="H18" s="138"/>
      <c r="I18" s="147" t="s">
        <v>28</v>
      </c>
      <c r="J18" s="30" t="str">
        <f>'Rekapitulace stavby'!AN14</f>
        <v>Vyplň údaj</v>
      </c>
      <c r="K18" s="35"/>
      <c r="L18" s="60"/>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hidden="1" s="2" customFormat="1" ht="12" customHeight="1">
      <c r="A20" s="35"/>
      <c r="B20" s="41"/>
      <c r="C20" s="35"/>
      <c r="D20" s="147" t="s">
        <v>32</v>
      </c>
      <c r="E20" s="35"/>
      <c r="F20" s="35"/>
      <c r="G20" s="35"/>
      <c r="H20" s="35"/>
      <c r="I20" s="147" t="s">
        <v>25</v>
      </c>
      <c r="J20" s="138" t="s">
        <v>1</v>
      </c>
      <c r="K20" s="35"/>
      <c r="L20" s="60"/>
      <c r="S20" s="35"/>
      <c r="T20" s="35"/>
      <c r="U20" s="35"/>
      <c r="V20" s="35"/>
      <c r="W20" s="35"/>
      <c r="X20" s="35"/>
      <c r="Y20" s="35"/>
      <c r="Z20" s="35"/>
      <c r="AA20" s="35"/>
      <c r="AB20" s="35"/>
      <c r="AC20" s="35"/>
      <c r="AD20" s="35"/>
      <c r="AE20" s="35"/>
    </row>
    <row r="21" hidden="1" s="2" customFormat="1" ht="18" customHeight="1">
      <c r="A21" s="35"/>
      <c r="B21" s="41"/>
      <c r="C21" s="35"/>
      <c r="D21" s="35"/>
      <c r="E21" s="138" t="s">
        <v>21</v>
      </c>
      <c r="F21" s="35"/>
      <c r="G21" s="35"/>
      <c r="H21" s="35"/>
      <c r="I21" s="147" t="s">
        <v>28</v>
      </c>
      <c r="J21" s="138" t="s">
        <v>1</v>
      </c>
      <c r="K21" s="35"/>
      <c r="L21" s="60"/>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hidden="1" s="2" customFormat="1" ht="12" customHeight="1">
      <c r="A23" s="35"/>
      <c r="B23" s="41"/>
      <c r="C23" s="35"/>
      <c r="D23" s="147" t="s">
        <v>34</v>
      </c>
      <c r="E23" s="35"/>
      <c r="F23" s="35"/>
      <c r="G23" s="35"/>
      <c r="H23" s="35"/>
      <c r="I23" s="147" t="s">
        <v>25</v>
      </c>
      <c r="J23" s="138" t="s">
        <v>1</v>
      </c>
      <c r="K23" s="35"/>
      <c r="L23" s="60"/>
      <c r="S23" s="35"/>
      <c r="T23" s="35"/>
      <c r="U23" s="35"/>
      <c r="V23" s="35"/>
      <c r="W23" s="35"/>
      <c r="X23" s="35"/>
      <c r="Y23" s="35"/>
      <c r="Z23" s="35"/>
      <c r="AA23" s="35"/>
      <c r="AB23" s="35"/>
      <c r="AC23" s="35"/>
      <c r="AD23" s="35"/>
      <c r="AE23" s="35"/>
    </row>
    <row r="24" hidden="1" s="2" customFormat="1" ht="18" customHeight="1">
      <c r="A24" s="35"/>
      <c r="B24" s="41"/>
      <c r="C24" s="35"/>
      <c r="D24" s="35"/>
      <c r="E24" s="138" t="s">
        <v>35</v>
      </c>
      <c r="F24" s="35"/>
      <c r="G24" s="35"/>
      <c r="H24" s="35"/>
      <c r="I24" s="147" t="s">
        <v>28</v>
      </c>
      <c r="J24" s="138" t="s">
        <v>1</v>
      </c>
      <c r="K24" s="35"/>
      <c r="L24" s="60"/>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hidden="1" s="2" customFormat="1" ht="12" customHeight="1">
      <c r="A26" s="35"/>
      <c r="B26" s="41"/>
      <c r="C26" s="35"/>
      <c r="D26" s="147" t="s">
        <v>36</v>
      </c>
      <c r="E26" s="35"/>
      <c r="F26" s="35"/>
      <c r="G26" s="35"/>
      <c r="H26" s="35"/>
      <c r="I26" s="35"/>
      <c r="J26" s="35"/>
      <c r="K26" s="35"/>
      <c r="L26" s="60"/>
      <c r="S26" s="35"/>
      <c r="T26" s="35"/>
      <c r="U26" s="35"/>
      <c r="V26" s="35"/>
      <c r="W26" s="35"/>
      <c r="X26" s="35"/>
      <c r="Y26" s="35"/>
      <c r="Z26" s="35"/>
      <c r="AA26" s="35"/>
      <c r="AB26" s="35"/>
      <c r="AC26" s="35"/>
      <c r="AD26" s="35"/>
      <c r="AE26" s="35"/>
    </row>
    <row r="27" hidden="1" s="8" customFormat="1" ht="16.5" customHeight="1">
      <c r="A27" s="151"/>
      <c r="B27" s="152"/>
      <c r="C27" s="151"/>
      <c r="D27" s="151"/>
      <c r="E27" s="153" t="s">
        <v>1</v>
      </c>
      <c r="F27" s="153"/>
      <c r="G27" s="153"/>
      <c r="H27" s="153"/>
      <c r="I27" s="151"/>
      <c r="J27" s="151"/>
      <c r="K27" s="151"/>
      <c r="L27" s="154"/>
      <c r="S27" s="151"/>
      <c r="T27" s="151"/>
      <c r="U27" s="151"/>
      <c r="V27" s="151"/>
      <c r="W27" s="151"/>
      <c r="X27" s="151"/>
      <c r="Y27" s="151"/>
      <c r="Z27" s="151"/>
      <c r="AA27" s="151"/>
      <c r="AB27" s="151"/>
      <c r="AC27" s="151"/>
      <c r="AD27" s="151"/>
      <c r="AE27" s="151"/>
    </row>
    <row r="28" hidden="1"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hidden="1" s="2" customFormat="1" ht="6.96" customHeight="1">
      <c r="A29" s="35"/>
      <c r="B29" s="41"/>
      <c r="C29" s="35"/>
      <c r="D29" s="155"/>
      <c r="E29" s="155"/>
      <c r="F29" s="155"/>
      <c r="G29" s="155"/>
      <c r="H29" s="155"/>
      <c r="I29" s="155"/>
      <c r="J29" s="155"/>
      <c r="K29" s="155"/>
      <c r="L29" s="60"/>
      <c r="S29" s="35"/>
      <c r="T29" s="35"/>
      <c r="U29" s="35"/>
      <c r="V29" s="35"/>
      <c r="W29" s="35"/>
      <c r="X29" s="35"/>
      <c r="Y29" s="35"/>
      <c r="Z29" s="35"/>
      <c r="AA29" s="35"/>
      <c r="AB29" s="35"/>
      <c r="AC29" s="35"/>
      <c r="AD29" s="35"/>
      <c r="AE29" s="35"/>
    </row>
    <row r="30" hidden="1" s="2" customFormat="1" ht="25.44" customHeight="1">
      <c r="A30" s="35"/>
      <c r="B30" s="41"/>
      <c r="C30" s="35"/>
      <c r="D30" s="156" t="s">
        <v>37</v>
      </c>
      <c r="E30" s="35"/>
      <c r="F30" s="35"/>
      <c r="G30" s="35"/>
      <c r="H30" s="35"/>
      <c r="I30" s="35"/>
      <c r="J30" s="157">
        <f>ROUND(J116, 2)</f>
        <v>0</v>
      </c>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14.4" customHeight="1">
      <c r="A32" s="35"/>
      <c r="B32" s="41"/>
      <c r="C32" s="35"/>
      <c r="D32" s="35"/>
      <c r="E32" s="35"/>
      <c r="F32" s="158" t="s">
        <v>39</v>
      </c>
      <c r="G32" s="35"/>
      <c r="H32" s="35"/>
      <c r="I32" s="158" t="s">
        <v>38</v>
      </c>
      <c r="J32" s="158" t="s">
        <v>40</v>
      </c>
      <c r="K32" s="35"/>
      <c r="L32" s="60"/>
      <c r="S32" s="35"/>
      <c r="T32" s="35"/>
      <c r="U32" s="35"/>
      <c r="V32" s="35"/>
      <c r="W32" s="35"/>
      <c r="X32" s="35"/>
      <c r="Y32" s="35"/>
      <c r="Z32" s="35"/>
      <c r="AA32" s="35"/>
      <c r="AB32" s="35"/>
      <c r="AC32" s="35"/>
      <c r="AD32" s="35"/>
      <c r="AE32" s="35"/>
    </row>
    <row r="33" hidden="1" s="2" customFormat="1" ht="14.4" customHeight="1">
      <c r="A33" s="35"/>
      <c r="B33" s="41"/>
      <c r="C33" s="35"/>
      <c r="D33" s="159" t="s">
        <v>41</v>
      </c>
      <c r="E33" s="147" t="s">
        <v>42</v>
      </c>
      <c r="F33" s="160">
        <f>ROUND((SUM(BE116:BE141)),  2)</f>
        <v>0</v>
      </c>
      <c r="G33" s="35"/>
      <c r="H33" s="35"/>
      <c r="I33" s="161">
        <v>0.20999999999999999</v>
      </c>
      <c r="J33" s="160">
        <f>ROUND(((SUM(BE116:BE141))*I33),  2)</f>
        <v>0</v>
      </c>
      <c r="K33" s="35"/>
      <c r="L33" s="60"/>
      <c r="S33" s="35"/>
      <c r="T33" s="35"/>
      <c r="U33" s="35"/>
      <c r="V33" s="35"/>
      <c r="W33" s="35"/>
      <c r="X33" s="35"/>
      <c r="Y33" s="35"/>
      <c r="Z33" s="35"/>
      <c r="AA33" s="35"/>
      <c r="AB33" s="35"/>
      <c r="AC33" s="35"/>
      <c r="AD33" s="35"/>
      <c r="AE33" s="35"/>
    </row>
    <row r="34" hidden="1" s="2" customFormat="1" ht="14.4" customHeight="1">
      <c r="A34" s="35"/>
      <c r="B34" s="41"/>
      <c r="C34" s="35"/>
      <c r="D34" s="35"/>
      <c r="E34" s="147" t="s">
        <v>43</v>
      </c>
      <c r="F34" s="160">
        <f>ROUND((SUM(BF116:BF141)),  2)</f>
        <v>0</v>
      </c>
      <c r="G34" s="35"/>
      <c r="H34" s="35"/>
      <c r="I34" s="161">
        <v>0.14999999999999999</v>
      </c>
      <c r="J34" s="160">
        <f>ROUND(((SUM(BF116:BF141))*I34),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7" t="s">
        <v>44</v>
      </c>
      <c r="F35" s="160">
        <f>ROUND((SUM(BG116:BG141)),  2)</f>
        <v>0</v>
      </c>
      <c r="G35" s="35"/>
      <c r="H35" s="35"/>
      <c r="I35" s="161">
        <v>0.20999999999999999</v>
      </c>
      <c r="J35" s="160">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45</v>
      </c>
      <c r="F36" s="160">
        <f>ROUND((SUM(BH116:BH141)),  2)</f>
        <v>0</v>
      </c>
      <c r="G36" s="35"/>
      <c r="H36" s="35"/>
      <c r="I36" s="161">
        <v>0.14999999999999999</v>
      </c>
      <c r="J36" s="160">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46</v>
      </c>
      <c r="F37" s="160">
        <f>ROUND((SUM(BI116:BI141)),  2)</f>
        <v>0</v>
      </c>
      <c r="G37" s="35"/>
      <c r="H37" s="35"/>
      <c r="I37" s="161">
        <v>0</v>
      </c>
      <c r="J37" s="160">
        <f>0</f>
        <v>0</v>
      </c>
      <c r="K37" s="35"/>
      <c r="L37" s="60"/>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hidden="1" s="2" customFormat="1" ht="25.44" customHeight="1">
      <c r="A39" s="35"/>
      <c r="B39" s="41"/>
      <c r="C39" s="162"/>
      <c r="D39" s="163" t="s">
        <v>47</v>
      </c>
      <c r="E39" s="164"/>
      <c r="F39" s="164"/>
      <c r="G39" s="165" t="s">
        <v>48</v>
      </c>
      <c r="H39" s="166" t="s">
        <v>49</v>
      </c>
      <c r="I39" s="164"/>
      <c r="J39" s="167">
        <f>SUM(J30:J37)</f>
        <v>0</v>
      </c>
      <c r="K39" s="168"/>
      <c r="L39" s="60"/>
      <c r="S39" s="35"/>
      <c r="T39" s="35"/>
      <c r="U39" s="35"/>
      <c r="V39" s="35"/>
      <c r="W39" s="35"/>
      <c r="X39" s="35"/>
      <c r="Y39" s="35"/>
      <c r="Z39" s="35"/>
      <c r="AA39" s="35"/>
      <c r="AB39" s="35"/>
      <c r="AC39" s="35"/>
      <c r="AD39" s="35"/>
      <c r="AE39" s="35"/>
    </row>
    <row r="40" hidden="1"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1" customFormat="1" ht="14.4" customHeight="1">
      <c r="B41" s="17"/>
      <c r="L41" s="17"/>
    </row>
    <row r="42" hidden="1" s="1" customFormat="1" ht="14.4" customHeight="1">
      <c r="B42" s="17"/>
      <c r="L42" s="17"/>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50</v>
      </c>
      <c r="E50" s="170"/>
      <c r="F50" s="170"/>
      <c r="G50" s="169" t="s">
        <v>51</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52</v>
      </c>
      <c r="E61" s="172"/>
      <c r="F61" s="173" t="s">
        <v>53</v>
      </c>
      <c r="G61" s="171" t="s">
        <v>52</v>
      </c>
      <c r="H61" s="172"/>
      <c r="I61" s="172"/>
      <c r="J61" s="174" t="s">
        <v>53</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54</v>
      </c>
      <c r="E65" s="175"/>
      <c r="F65" s="175"/>
      <c r="G65" s="169" t="s">
        <v>55</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52</v>
      </c>
      <c r="E76" s="172"/>
      <c r="F76" s="173" t="s">
        <v>53</v>
      </c>
      <c r="G76" s="171" t="s">
        <v>52</v>
      </c>
      <c r="H76" s="172"/>
      <c r="I76" s="172"/>
      <c r="J76" s="174" t="s">
        <v>53</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118</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GPK v úseku M. Lázně Lipová</v>
      </c>
      <c r="F85" s="29"/>
      <c r="G85" s="29"/>
      <c r="H85" s="29"/>
      <c r="I85" s="37"/>
      <c r="J85" s="37"/>
      <c r="K85" s="37"/>
      <c r="L85" s="60"/>
      <c r="S85" s="35"/>
      <c r="T85" s="35"/>
      <c r="U85" s="35"/>
      <c r="V85" s="35"/>
      <c r="W85" s="35"/>
      <c r="X85" s="35"/>
      <c r="Y85" s="35"/>
      <c r="Z85" s="35"/>
      <c r="AA85" s="35"/>
      <c r="AB85" s="35"/>
      <c r="AC85" s="35"/>
      <c r="AD85" s="35"/>
      <c r="AE85" s="35"/>
    </row>
    <row r="86" hidden="1" s="2" customFormat="1" ht="12" customHeight="1">
      <c r="A86" s="35"/>
      <c r="B86" s="36"/>
      <c r="C86" s="29" t="s">
        <v>114</v>
      </c>
      <c r="D86" s="37"/>
      <c r="E86" s="37"/>
      <c r="F86" s="37"/>
      <c r="G86" s="37"/>
      <c r="H86" s="37"/>
      <c r="I86" s="37"/>
      <c r="J86" s="37"/>
      <c r="K86" s="37"/>
      <c r="L86" s="60"/>
      <c r="S86" s="35"/>
      <c r="T86" s="35"/>
      <c r="U86" s="35"/>
      <c r="V86" s="35"/>
      <c r="W86" s="35"/>
      <c r="X86" s="35"/>
      <c r="Y86" s="35"/>
      <c r="Z86" s="35"/>
      <c r="AA86" s="35"/>
      <c r="AB86" s="35"/>
      <c r="AC86" s="35"/>
      <c r="AD86" s="35"/>
      <c r="AE86" s="35"/>
    </row>
    <row r="87" hidden="1" s="2" customFormat="1" ht="16.5" customHeight="1">
      <c r="A87" s="35"/>
      <c r="B87" s="36"/>
      <c r="C87" s="37"/>
      <c r="D87" s="37"/>
      <c r="E87" s="73" t="str">
        <f>E9</f>
        <v>A.4 - Práce SSZT a SEE</v>
      </c>
      <c r="F87" s="37"/>
      <c r="G87" s="37"/>
      <c r="H87" s="37"/>
      <c r="I87" s="37"/>
      <c r="J87" s="37"/>
      <c r="K87" s="37"/>
      <c r="L87" s="60"/>
      <c r="S87" s="35"/>
      <c r="T87" s="35"/>
      <c r="U87" s="35"/>
      <c r="V87" s="35"/>
      <c r="W87" s="35"/>
      <c r="X87" s="35"/>
      <c r="Y87" s="35"/>
      <c r="Z87" s="35"/>
      <c r="AA87" s="35"/>
      <c r="AB87" s="35"/>
      <c r="AC87" s="35"/>
      <c r="AD87" s="35"/>
      <c r="AE87" s="35"/>
    </row>
    <row r="88" hidden="1"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2" customHeight="1">
      <c r="A89" s="35"/>
      <c r="B89" s="36"/>
      <c r="C89" s="29" t="s">
        <v>20</v>
      </c>
      <c r="D89" s="37"/>
      <c r="E89" s="37"/>
      <c r="F89" s="24" t="str">
        <f>F12</f>
        <v xml:space="preserve"> </v>
      </c>
      <c r="G89" s="37"/>
      <c r="H89" s="37"/>
      <c r="I89" s="29" t="s">
        <v>22</v>
      </c>
      <c r="J89" s="76" t="str">
        <f>IF(J12="","",J12)</f>
        <v>20. 9. 2022</v>
      </c>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5.15" customHeight="1">
      <c r="A91" s="35"/>
      <c r="B91" s="36"/>
      <c r="C91" s="29" t="s">
        <v>24</v>
      </c>
      <c r="D91" s="37"/>
      <c r="E91" s="37"/>
      <c r="F91" s="24" t="str">
        <f>E15</f>
        <v>Správa železnic,s.o.;OŘ ÚNL-ST Karlovy Vary</v>
      </c>
      <c r="G91" s="37"/>
      <c r="H91" s="37"/>
      <c r="I91" s="29" t="s">
        <v>32</v>
      </c>
      <c r="J91" s="33" t="str">
        <f>E21</f>
        <v xml:space="preserve"> </v>
      </c>
      <c r="K91" s="37"/>
      <c r="L91" s="60"/>
      <c r="S91" s="35"/>
      <c r="T91" s="35"/>
      <c r="U91" s="35"/>
      <c r="V91" s="35"/>
      <c r="W91" s="35"/>
      <c r="X91" s="35"/>
      <c r="Y91" s="35"/>
      <c r="Z91" s="35"/>
      <c r="AA91" s="35"/>
      <c r="AB91" s="35"/>
      <c r="AC91" s="35"/>
      <c r="AD91" s="35"/>
      <c r="AE91" s="35"/>
    </row>
    <row r="92" hidden="1" s="2" customFormat="1" ht="15.15" customHeight="1">
      <c r="A92" s="35"/>
      <c r="B92" s="36"/>
      <c r="C92" s="29" t="s">
        <v>30</v>
      </c>
      <c r="D92" s="37"/>
      <c r="E92" s="37"/>
      <c r="F92" s="24" t="str">
        <f>IF(E18="","",E18)</f>
        <v>Vyplň údaj</v>
      </c>
      <c r="G92" s="37"/>
      <c r="H92" s="37"/>
      <c r="I92" s="29" t="s">
        <v>34</v>
      </c>
      <c r="J92" s="33" t="str">
        <f>E24</f>
        <v>Pavlína Liprtová</v>
      </c>
      <c r="K92" s="37"/>
      <c r="L92" s="60"/>
      <c r="S92" s="35"/>
      <c r="T92" s="35"/>
      <c r="U92" s="35"/>
      <c r="V92" s="35"/>
      <c r="W92" s="35"/>
      <c r="X92" s="35"/>
      <c r="Y92" s="35"/>
      <c r="Z92" s="35"/>
      <c r="AA92" s="35"/>
      <c r="AB92" s="35"/>
      <c r="AC92" s="35"/>
      <c r="AD92" s="35"/>
      <c r="AE92" s="35"/>
    </row>
    <row r="93" hidden="1"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hidden="1" s="2" customFormat="1" ht="29.28" customHeight="1">
      <c r="A94" s="35"/>
      <c r="B94" s="36"/>
      <c r="C94" s="181" t="s">
        <v>119</v>
      </c>
      <c r="D94" s="182"/>
      <c r="E94" s="182"/>
      <c r="F94" s="182"/>
      <c r="G94" s="182"/>
      <c r="H94" s="182"/>
      <c r="I94" s="182"/>
      <c r="J94" s="183" t="s">
        <v>120</v>
      </c>
      <c r="K94" s="182"/>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2.8" customHeight="1">
      <c r="A96" s="35"/>
      <c r="B96" s="36"/>
      <c r="C96" s="184" t="s">
        <v>121</v>
      </c>
      <c r="D96" s="37"/>
      <c r="E96" s="37"/>
      <c r="F96" s="37"/>
      <c r="G96" s="37"/>
      <c r="H96" s="37"/>
      <c r="I96" s="37"/>
      <c r="J96" s="107">
        <f>J116</f>
        <v>0</v>
      </c>
      <c r="K96" s="37"/>
      <c r="L96" s="60"/>
      <c r="S96" s="35"/>
      <c r="T96" s="35"/>
      <c r="U96" s="35"/>
      <c r="V96" s="35"/>
      <c r="W96" s="35"/>
      <c r="X96" s="35"/>
      <c r="Y96" s="35"/>
      <c r="Z96" s="35"/>
      <c r="AA96" s="35"/>
      <c r="AB96" s="35"/>
      <c r="AC96" s="35"/>
      <c r="AD96" s="35"/>
      <c r="AE96" s="35"/>
      <c r="AU96" s="14" t="s">
        <v>122</v>
      </c>
    </row>
    <row r="97" hidden="1" s="2" customFormat="1" ht="21.84"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6.96" customHeight="1">
      <c r="A98" s="35"/>
      <c r="B98" s="63"/>
      <c r="C98" s="64"/>
      <c r="D98" s="64"/>
      <c r="E98" s="64"/>
      <c r="F98" s="64"/>
      <c r="G98" s="64"/>
      <c r="H98" s="64"/>
      <c r="I98" s="64"/>
      <c r="J98" s="64"/>
      <c r="K98" s="64"/>
      <c r="L98" s="60"/>
      <c r="S98" s="35"/>
      <c r="T98" s="35"/>
      <c r="U98" s="35"/>
      <c r="V98" s="35"/>
      <c r="W98" s="35"/>
      <c r="X98" s="35"/>
      <c r="Y98" s="35"/>
      <c r="Z98" s="35"/>
      <c r="AA98" s="35"/>
      <c r="AB98" s="35"/>
      <c r="AC98" s="35"/>
      <c r="AD98" s="35"/>
      <c r="AE98" s="35"/>
    </row>
    <row r="99" hidden="1"/>
    <row r="100" hidden="1"/>
    <row r="101" hidden="1"/>
    <row r="102" s="2" customFormat="1" ht="6.96" customHeight="1">
      <c r="A102" s="35"/>
      <c r="B102" s="65"/>
      <c r="C102" s="66"/>
      <c r="D102" s="66"/>
      <c r="E102" s="66"/>
      <c r="F102" s="66"/>
      <c r="G102" s="66"/>
      <c r="H102" s="66"/>
      <c r="I102" s="66"/>
      <c r="J102" s="66"/>
      <c r="K102" s="66"/>
      <c r="L102" s="60"/>
      <c r="S102" s="35"/>
      <c r="T102" s="35"/>
      <c r="U102" s="35"/>
      <c r="V102" s="35"/>
      <c r="W102" s="35"/>
      <c r="X102" s="35"/>
      <c r="Y102" s="35"/>
      <c r="Z102" s="35"/>
      <c r="AA102" s="35"/>
      <c r="AB102" s="35"/>
      <c r="AC102" s="35"/>
      <c r="AD102" s="35"/>
      <c r="AE102" s="35"/>
    </row>
    <row r="103" s="2" customFormat="1" ht="24.96" customHeight="1">
      <c r="A103" s="35"/>
      <c r="B103" s="36"/>
      <c r="C103" s="20" t="s">
        <v>123</v>
      </c>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12" customHeight="1">
      <c r="A105" s="35"/>
      <c r="B105" s="36"/>
      <c r="C105" s="29" t="s">
        <v>16</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16.5" customHeight="1">
      <c r="A106" s="35"/>
      <c r="B106" s="36"/>
      <c r="C106" s="37"/>
      <c r="D106" s="37"/>
      <c r="E106" s="180" t="str">
        <f>E7</f>
        <v>Oprava GPK v úseku M. Lázně Lipová</v>
      </c>
      <c r="F106" s="29"/>
      <c r="G106" s="29"/>
      <c r="H106" s="29"/>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114</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73" t="str">
        <f>E9</f>
        <v>A.4 - Práce SSZT a SEE</v>
      </c>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20</v>
      </c>
      <c r="D110" s="37"/>
      <c r="E110" s="37"/>
      <c r="F110" s="24" t="str">
        <f>F12</f>
        <v xml:space="preserve"> </v>
      </c>
      <c r="G110" s="37"/>
      <c r="H110" s="37"/>
      <c r="I110" s="29" t="s">
        <v>22</v>
      </c>
      <c r="J110" s="76" t="str">
        <f>IF(J12="","",J12)</f>
        <v>20. 9. 2022</v>
      </c>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5.15" customHeight="1">
      <c r="A112" s="35"/>
      <c r="B112" s="36"/>
      <c r="C112" s="29" t="s">
        <v>24</v>
      </c>
      <c r="D112" s="37"/>
      <c r="E112" s="37"/>
      <c r="F112" s="24" t="str">
        <f>E15</f>
        <v>Správa železnic,s.o.;OŘ ÚNL-ST Karlovy Vary</v>
      </c>
      <c r="G112" s="37"/>
      <c r="H112" s="37"/>
      <c r="I112" s="29" t="s">
        <v>32</v>
      </c>
      <c r="J112" s="33" t="str">
        <f>E21</f>
        <v xml:space="preserve"> </v>
      </c>
      <c r="K112" s="37"/>
      <c r="L112" s="60"/>
      <c r="S112" s="35"/>
      <c r="T112" s="35"/>
      <c r="U112" s="35"/>
      <c r="V112" s="35"/>
      <c r="W112" s="35"/>
      <c r="X112" s="35"/>
      <c r="Y112" s="35"/>
      <c r="Z112" s="35"/>
      <c r="AA112" s="35"/>
      <c r="AB112" s="35"/>
      <c r="AC112" s="35"/>
      <c r="AD112" s="35"/>
      <c r="AE112" s="35"/>
    </row>
    <row r="113" s="2" customFormat="1" ht="15.15" customHeight="1">
      <c r="A113" s="35"/>
      <c r="B113" s="36"/>
      <c r="C113" s="29" t="s">
        <v>30</v>
      </c>
      <c r="D113" s="37"/>
      <c r="E113" s="37"/>
      <c r="F113" s="24" t="str">
        <f>IF(E18="","",E18)</f>
        <v>Vyplň údaj</v>
      </c>
      <c r="G113" s="37"/>
      <c r="H113" s="37"/>
      <c r="I113" s="29" t="s">
        <v>34</v>
      </c>
      <c r="J113" s="33" t="str">
        <f>E24</f>
        <v>Pavlína Liprtová</v>
      </c>
      <c r="K113" s="37"/>
      <c r="L113" s="60"/>
      <c r="S113" s="35"/>
      <c r="T113" s="35"/>
      <c r="U113" s="35"/>
      <c r="V113" s="35"/>
      <c r="W113" s="35"/>
      <c r="X113" s="35"/>
      <c r="Y113" s="35"/>
      <c r="Z113" s="35"/>
      <c r="AA113" s="35"/>
      <c r="AB113" s="35"/>
      <c r="AC113" s="35"/>
      <c r="AD113" s="35"/>
      <c r="AE113" s="35"/>
    </row>
    <row r="114" s="2" customFormat="1" ht="10.32"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9" customFormat="1" ht="29.28" customHeight="1">
      <c r="A115" s="185"/>
      <c r="B115" s="186"/>
      <c r="C115" s="187" t="s">
        <v>124</v>
      </c>
      <c r="D115" s="188" t="s">
        <v>62</v>
      </c>
      <c r="E115" s="188" t="s">
        <v>58</v>
      </c>
      <c r="F115" s="188" t="s">
        <v>59</v>
      </c>
      <c r="G115" s="188" t="s">
        <v>125</v>
      </c>
      <c r="H115" s="188" t="s">
        <v>126</v>
      </c>
      <c r="I115" s="188" t="s">
        <v>127</v>
      </c>
      <c r="J115" s="188" t="s">
        <v>120</v>
      </c>
      <c r="K115" s="189" t="s">
        <v>128</v>
      </c>
      <c r="L115" s="190"/>
      <c r="M115" s="97" t="s">
        <v>1</v>
      </c>
      <c r="N115" s="98" t="s">
        <v>41</v>
      </c>
      <c r="O115" s="98" t="s">
        <v>129</v>
      </c>
      <c r="P115" s="98" t="s">
        <v>130</v>
      </c>
      <c r="Q115" s="98" t="s">
        <v>131</v>
      </c>
      <c r="R115" s="98" t="s">
        <v>132</v>
      </c>
      <c r="S115" s="98" t="s">
        <v>133</v>
      </c>
      <c r="T115" s="99" t="s">
        <v>134</v>
      </c>
      <c r="U115" s="185"/>
      <c r="V115" s="185"/>
      <c r="W115" s="185"/>
      <c r="X115" s="185"/>
      <c r="Y115" s="185"/>
      <c r="Z115" s="185"/>
      <c r="AA115" s="185"/>
      <c r="AB115" s="185"/>
      <c r="AC115" s="185"/>
      <c r="AD115" s="185"/>
      <c r="AE115" s="185"/>
    </row>
    <row r="116" s="2" customFormat="1" ht="22.8" customHeight="1">
      <c r="A116" s="35"/>
      <c r="B116" s="36"/>
      <c r="C116" s="104" t="s">
        <v>135</v>
      </c>
      <c r="D116" s="37"/>
      <c r="E116" s="37"/>
      <c r="F116" s="37"/>
      <c r="G116" s="37"/>
      <c r="H116" s="37"/>
      <c r="I116" s="37"/>
      <c r="J116" s="191">
        <f>BK116</f>
        <v>0</v>
      </c>
      <c r="K116" s="37"/>
      <c r="L116" s="41"/>
      <c r="M116" s="100"/>
      <c r="N116" s="192"/>
      <c r="O116" s="101"/>
      <c r="P116" s="193">
        <f>SUM(P117:P141)</f>
        <v>0</v>
      </c>
      <c r="Q116" s="101"/>
      <c r="R116" s="193">
        <f>SUM(R117:R141)</f>
        <v>0</v>
      </c>
      <c r="S116" s="101"/>
      <c r="T116" s="194">
        <f>SUM(T117:T141)</f>
        <v>0</v>
      </c>
      <c r="U116" s="35"/>
      <c r="V116" s="35"/>
      <c r="W116" s="35"/>
      <c r="X116" s="35"/>
      <c r="Y116" s="35"/>
      <c r="Z116" s="35"/>
      <c r="AA116" s="35"/>
      <c r="AB116" s="35"/>
      <c r="AC116" s="35"/>
      <c r="AD116" s="35"/>
      <c r="AE116" s="35"/>
      <c r="AT116" s="14" t="s">
        <v>76</v>
      </c>
      <c r="AU116" s="14" t="s">
        <v>122</v>
      </c>
      <c r="BK116" s="195">
        <f>SUM(BK117:BK141)</f>
        <v>0</v>
      </c>
    </row>
    <row r="117" s="2" customFormat="1" ht="16.5" customHeight="1">
      <c r="A117" s="35"/>
      <c r="B117" s="36"/>
      <c r="C117" s="196" t="s">
        <v>84</v>
      </c>
      <c r="D117" s="196" t="s">
        <v>136</v>
      </c>
      <c r="E117" s="197" t="s">
        <v>401</v>
      </c>
      <c r="F117" s="198" t="s">
        <v>402</v>
      </c>
      <c r="G117" s="199" t="s">
        <v>150</v>
      </c>
      <c r="H117" s="200">
        <v>17</v>
      </c>
      <c r="I117" s="201"/>
      <c r="J117" s="202">
        <f>ROUND(I117*H117,2)</f>
        <v>0</v>
      </c>
      <c r="K117" s="198" t="s">
        <v>140</v>
      </c>
      <c r="L117" s="41"/>
      <c r="M117" s="203" t="s">
        <v>1</v>
      </c>
      <c r="N117" s="204" t="s">
        <v>42</v>
      </c>
      <c r="O117" s="88"/>
      <c r="P117" s="205">
        <f>O117*H117</f>
        <v>0</v>
      </c>
      <c r="Q117" s="205">
        <v>0</v>
      </c>
      <c r="R117" s="205">
        <f>Q117*H117</f>
        <v>0</v>
      </c>
      <c r="S117" s="205">
        <v>0</v>
      </c>
      <c r="T117" s="206">
        <f>S117*H117</f>
        <v>0</v>
      </c>
      <c r="U117" s="35"/>
      <c r="V117" s="35"/>
      <c r="W117" s="35"/>
      <c r="X117" s="35"/>
      <c r="Y117" s="35"/>
      <c r="Z117" s="35"/>
      <c r="AA117" s="35"/>
      <c r="AB117" s="35"/>
      <c r="AC117" s="35"/>
      <c r="AD117" s="35"/>
      <c r="AE117" s="35"/>
      <c r="AR117" s="207" t="s">
        <v>196</v>
      </c>
      <c r="AT117" s="207" t="s">
        <v>136</v>
      </c>
      <c r="AU117" s="207" t="s">
        <v>77</v>
      </c>
      <c r="AY117" s="14" t="s">
        <v>142</v>
      </c>
      <c r="BE117" s="208">
        <f>IF(N117="základní",J117,0)</f>
        <v>0</v>
      </c>
      <c r="BF117" s="208">
        <f>IF(N117="snížená",J117,0)</f>
        <v>0</v>
      </c>
      <c r="BG117" s="208">
        <f>IF(N117="zákl. přenesená",J117,0)</f>
        <v>0</v>
      </c>
      <c r="BH117" s="208">
        <f>IF(N117="sníž. přenesená",J117,0)</f>
        <v>0</v>
      </c>
      <c r="BI117" s="208">
        <f>IF(N117="nulová",J117,0)</f>
        <v>0</v>
      </c>
      <c r="BJ117" s="14" t="s">
        <v>84</v>
      </c>
      <c r="BK117" s="208">
        <f>ROUND(I117*H117,2)</f>
        <v>0</v>
      </c>
      <c r="BL117" s="14" t="s">
        <v>196</v>
      </c>
      <c r="BM117" s="207" t="s">
        <v>403</v>
      </c>
    </row>
    <row r="118" s="2" customFormat="1">
      <c r="A118" s="35"/>
      <c r="B118" s="36"/>
      <c r="C118" s="37"/>
      <c r="D118" s="209" t="s">
        <v>152</v>
      </c>
      <c r="E118" s="37"/>
      <c r="F118" s="210" t="s">
        <v>404</v>
      </c>
      <c r="G118" s="37"/>
      <c r="H118" s="37"/>
      <c r="I118" s="211"/>
      <c r="J118" s="37"/>
      <c r="K118" s="37"/>
      <c r="L118" s="41"/>
      <c r="M118" s="212"/>
      <c r="N118" s="213"/>
      <c r="O118" s="88"/>
      <c r="P118" s="88"/>
      <c r="Q118" s="88"/>
      <c r="R118" s="88"/>
      <c r="S118" s="88"/>
      <c r="T118" s="89"/>
      <c r="U118" s="35"/>
      <c r="V118" s="35"/>
      <c r="W118" s="35"/>
      <c r="X118" s="35"/>
      <c r="Y118" s="35"/>
      <c r="Z118" s="35"/>
      <c r="AA118" s="35"/>
      <c r="AB118" s="35"/>
      <c r="AC118" s="35"/>
      <c r="AD118" s="35"/>
      <c r="AE118" s="35"/>
      <c r="AT118" s="14" t="s">
        <v>152</v>
      </c>
      <c r="AU118" s="14" t="s">
        <v>77</v>
      </c>
    </row>
    <row r="119" s="2" customFormat="1" ht="16.5" customHeight="1">
      <c r="A119" s="35"/>
      <c r="B119" s="36"/>
      <c r="C119" s="196" t="s">
        <v>86</v>
      </c>
      <c r="D119" s="196" t="s">
        <v>136</v>
      </c>
      <c r="E119" s="197" t="s">
        <v>405</v>
      </c>
      <c r="F119" s="198" t="s">
        <v>406</v>
      </c>
      <c r="G119" s="199" t="s">
        <v>150</v>
      </c>
      <c r="H119" s="200">
        <v>17</v>
      </c>
      <c r="I119" s="201"/>
      <c r="J119" s="202">
        <f>ROUND(I119*H119,2)</f>
        <v>0</v>
      </c>
      <c r="K119" s="198" t="s">
        <v>140</v>
      </c>
      <c r="L119" s="41"/>
      <c r="M119" s="203" t="s">
        <v>1</v>
      </c>
      <c r="N119" s="204" t="s">
        <v>42</v>
      </c>
      <c r="O119" s="88"/>
      <c r="P119" s="205">
        <f>O119*H119</f>
        <v>0</v>
      </c>
      <c r="Q119" s="205">
        <v>0</v>
      </c>
      <c r="R119" s="205">
        <f>Q119*H119</f>
        <v>0</v>
      </c>
      <c r="S119" s="205">
        <v>0</v>
      </c>
      <c r="T119" s="206">
        <f>S119*H119</f>
        <v>0</v>
      </c>
      <c r="U119" s="35"/>
      <c r="V119" s="35"/>
      <c r="W119" s="35"/>
      <c r="X119" s="35"/>
      <c r="Y119" s="35"/>
      <c r="Z119" s="35"/>
      <c r="AA119" s="35"/>
      <c r="AB119" s="35"/>
      <c r="AC119" s="35"/>
      <c r="AD119" s="35"/>
      <c r="AE119" s="35"/>
      <c r="AR119" s="207" t="s">
        <v>196</v>
      </c>
      <c r="AT119" s="207" t="s">
        <v>136</v>
      </c>
      <c r="AU119" s="207" t="s">
        <v>77</v>
      </c>
      <c r="AY119" s="14" t="s">
        <v>142</v>
      </c>
      <c r="BE119" s="208">
        <f>IF(N119="základní",J119,0)</f>
        <v>0</v>
      </c>
      <c r="BF119" s="208">
        <f>IF(N119="snížená",J119,0)</f>
        <v>0</v>
      </c>
      <c r="BG119" s="208">
        <f>IF(N119="zákl. přenesená",J119,0)</f>
        <v>0</v>
      </c>
      <c r="BH119" s="208">
        <f>IF(N119="sníž. přenesená",J119,0)</f>
        <v>0</v>
      </c>
      <c r="BI119" s="208">
        <f>IF(N119="nulová",J119,0)</f>
        <v>0</v>
      </c>
      <c r="BJ119" s="14" t="s">
        <v>84</v>
      </c>
      <c r="BK119" s="208">
        <f>ROUND(I119*H119,2)</f>
        <v>0</v>
      </c>
      <c r="BL119" s="14" t="s">
        <v>196</v>
      </c>
      <c r="BM119" s="207" t="s">
        <v>407</v>
      </c>
    </row>
    <row r="120" s="2" customFormat="1">
      <c r="A120" s="35"/>
      <c r="B120" s="36"/>
      <c r="C120" s="37"/>
      <c r="D120" s="209" t="s">
        <v>152</v>
      </c>
      <c r="E120" s="37"/>
      <c r="F120" s="210" t="s">
        <v>404</v>
      </c>
      <c r="G120" s="37"/>
      <c r="H120" s="37"/>
      <c r="I120" s="211"/>
      <c r="J120" s="37"/>
      <c r="K120" s="37"/>
      <c r="L120" s="41"/>
      <c r="M120" s="212"/>
      <c r="N120" s="213"/>
      <c r="O120" s="88"/>
      <c r="P120" s="88"/>
      <c r="Q120" s="88"/>
      <c r="R120" s="88"/>
      <c r="S120" s="88"/>
      <c r="T120" s="89"/>
      <c r="U120" s="35"/>
      <c r="V120" s="35"/>
      <c r="W120" s="35"/>
      <c r="X120" s="35"/>
      <c r="Y120" s="35"/>
      <c r="Z120" s="35"/>
      <c r="AA120" s="35"/>
      <c r="AB120" s="35"/>
      <c r="AC120" s="35"/>
      <c r="AD120" s="35"/>
      <c r="AE120" s="35"/>
      <c r="AT120" s="14" t="s">
        <v>152</v>
      </c>
      <c r="AU120" s="14" t="s">
        <v>77</v>
      </c>
    </row>
    <row r="121" s="2" customFormat="1" ht="24.15" customHeight="1">
      <c r="A121" s="35"/>
      <c r="B121" s="36"/>
      <c r="C121" s="196" t="s">
        <v>147</v>
      </c>
      <c r="D121" s="196" t="s">
        <v>136</v>
      </c>
      <c r="E121" s="197" t="s">
        <v>408</v>
      </c>
      <c r="F121" s="198" t="s">
        <v>409</v>
      </c>
      <c r="G121" s="199" t="s">
        <v>150</v>
      </c>
      <c r="H121" s="200">
        <v>16</v>
      </c>
      <c r="I121" s="201"/>
      <c r="J121" s="202">
        <f>ROUND(I121*H121,2)</f>
        <v>0</v>
      </c>
      <c r="K121" s="198" t="s">
        <v>140</v>
      </c>
      <c r="L121" s="41"/>
      <c r="M121" s="203" t="s">
        <v>1</v>
      </c>
      <c r="N121" s="204" t="s">
        <v>42</v>
      </c>
      <c r="O121" s="88"/>
      <c r="P121" s="205">
        <f>O121*H121</f>
        <v>0</v>
      </c>
      <c r="Q121" s="205">
        <v>0</v>
      </c>
      <c r="R121" s="205">
        <f>Q121*H121</f>
        <v>0</v>
      </c>
      <c r="S121" s="205">
        <v>0</v>
      </c>
      <c r="T121" s="206">
        <f>S121*H121</f>
        <v>0</v>
      </c>
      <c r="U121" s="35"/>
      <c r="V121" s="35"/>
      <c r="W121" s="35"/>
      <c r="X121" s="35"/>
      <c r="Y121" s="35"/>
      <c r="Z121" s="35"/>
      <c r="AA121" s="35"/>
      <c r="AB121" s="35"/>
      <c r="AC121" s="35"/>
      <c r="AD121" s="35"/>
      <c r="AE121" s="35"/>
      <c r="AR121" s="207" t="s">
        <v>141</v>
      </c>
      <c r="AT121" s="207" t="s">
        <v>136</v>
      </c>
      <c r="AU121" s="207" t="s">
        <v>77</v>
      </c>
      <c r="AY121" s="14" t="s">
        <v>142</v>
      </c>
      <c r="BE121" s="208">
        <f>IF(N121="základní",J121,0)</f>
        <v>0</v>
      </c>
      <c r="BF121" s="208">
        <f>IF(N121="snížená",J121,0)</f>
        <v>0</v>
      </c>
      <c r="BG121" s="208">
        <f>IF(N121="zákl. přenesená",J121,0)</f>
        <v>0</v>
      </c>
      <c r="BH121" s="208">
        <f>IF(N121="sníž. přenesená",J121,0)</f>
        <v>0</v>
      </c>
      <c r="BI121" s="208">
        <f>IF(N121="nulová",J121,0)</f>
        <v>0</v>
      </c>
      <c r="BJ121" s="14" t="s">
        <v>84</v>
      </c>
      <c r="BK121" s="208">
        <f>ROUND(I121*H121,2)</f>
        <v>0</v>
      </c>
      <c r="BL121" s="14" t="s">
        <v>141</v>
      </c>
      <c r="BM121" s="207" t="s">
        <v>410</v>
      </c>
    </row>
    <row r="122" s="2" customFormat="1">
      <c r="A122" s="35"/>
      <c r="B122" s="36"/>
      <c r="C122" s="37"/>
      <c r="D122" s="209" t="s">
        <v>152</v>
      </c>
      <c r="E122" s="37"/>
      <c r="F122" s="210" t="s">
        <v>411</v>
      </c>
      <c r="G122" s="37"/>
      <c r="H122" s="37"/>
      <c r="I122" s="211"/>
      <c r="J122" s="37"/>
      <c r="K122" s="37"/>
      <c r="L122" s="41"/>
      <c r="M122" s="212"/>
      <c r="N122" s="213"/>
      <c r="O122" s="88"/>
      <c r="P122" s="88"/>
      <c r="Q122" s="88"/>
      <c r="R122" s="88"/>
      <c r="S122" s="88"/>
      <c r="T122" s="89"/>
      <c r="U122" s="35"/>
      <c r="V122" s="35"/>
      <c r="W122" s="35"/>
      <c r="X122" s="35"/>
      <c r="Y122" s="35"/>
      <c r="Z122" s="35"/>
      <c r="AA122" s="35"/>
      <c r="AB122" s="35"/>
      <c r="AC122" s="35"/>
      <c r="AD122" s="35"/>
      <c r="AE122" s="35"/>
      <c r="AT122" s="14" t="s">
        <v>152</v>
      </c>
      <c r="AU122" s="14" t="s">
        <v>77</v>
      </c>
    </row>
    <row r="123" s="2" customFormat="1" ht="24.15" customHeight="1">
      <c r="A123" s="35"/>
      <c r="B123" s="36"/>
      <c r="C123" s="196" t="s">
        <v>141</v>
      </c>
      <c r="D123" s="196" t="s">
        <v>136</v>
      </c>
      <c r="E123" s="197" t="s">
        <v>412</v>
      </c>
      <c r="F123" s="198" t="s">
        <v>413</v>
      </c>
      <c r="G123" s="199" t="s">
        <v>150</v>
      </c>
      <c r="H123" s="200">
        <v>24</v>
      </c>
      <c r="I123" s="201"/>
      <c r="J123" s="202">
        <f>ROUND(I123*H123,2)</f>
        <v>0</v>
      </c>
      <c r="K123" s="198" t="s">
        <v>140</v>
      </c>
      <c r="L123" s="41"/>
      <c r="M123" s="203" t="s">
        <v>1</v>
      </c>
      <c r="N123" s="204" t="s">
        <v>42</v>
      </c>
      <c r="O123" s="88"/>
      <c r="P123" s="205">
        <f>O123*H123</f>
        <v>0</v>
      </c>
      <c r="Q123" s="205">
        <v>0</v>
      </c>
      <c r="R123" s="205">
        <f>Q123*H123</f>
        <v>0</v>
      </c>
      <c r="S123" s="205">
        <v>0</v>
      </c>
      <c r="T123" s="206">
        <f>S123*H123</f>
        <v>0</v>
      </c>
      <c r="U123" s="35"/>
      <c r="V123" s="35"/>
      <c r="W123" s="35"/>
      <c r="X123" s="35"/>
      <c r="Y123" s="35"/>
      <c r="Z123" s="35"/>
      <c r="AA123" s="35"/>
      <c r="AB123" s="35"/>
      <c r="AC123" s="35"/>
      <c r="AD123" s="35"/>
      <c r="AE123" s="35"/>
      <c r="AR123" s="207" t="s">
        <v>141</v>
      </c>
      <c r="AT123" s="207" t="s">
        <v>136</v>
      </c>
      <c r="AU123" s="207" t="s">
        <v>77</v>
      </c>
      <c r="AY123" s="14" t="s">
        <v>142</v>
      </c>
      <c r="BE123" s="208">
        <f>IF(N123="základní",J123,0)</f>
        <v>0</v>
      </c>
      <c r="BF123" s="208">
        <f>IF(N123="snížená",J123,0)</f>
        <v>0</v>
      </c>
      <c r="BG123" s="208">
        <f>IF(N123="zákl. přenesená",J123,0)</f>
        <v>0</v>
      </c>
      <c r="BH123" s="208">
        <f>IF(N123="sníž. přenesená",J123,0)</f>
        <v>0</v>
      </c>
      <c r="BI123" s="208">
        <f>IF(N123="nulová",J123,0)</f>
        <v>0</v>
      </c>
      <c r="BJ123" s="14" t="s">
        <v>84</v>
      </c>
      <c r="BK123" s="208">
        <f>ROUND(I123*H123,2)</f>
        <v>0</v>
      </c>
      <c r="BL123" s="14" t="s">
        <v>141</v>
      </c>
      <c r="BM123" s="207" t="s">
        <v>414</v>
      </c>
    </row>
    <row r="124" s="2" customFormat="1">
      <c r="A124" s="35"/>
      <c r="B124" s="36"/>
      <c r="C124" s="37"/>
      <c r="D124" s="209" t="s">
        <v>152</v>
      </c>
      <c r="E124" s="37"/>
      <c r="F124" s="210" t="s">
        <v>415</v>
      </c>
      <c r="G124" s="37"/>
      <c r="H124" s="37"/>
      <c r="I124" s="211"/>
      <c r="J124" s="37"/>
      <c r="K124" s="37"/>
      <c r="L124" s="41"/>
      <c r="M124" s="212"/>
      <c r="N124" s="213"/>
      <c r="O124" s="88"/>
      <c r="P124" s="88"/>
      <c r="Q124" s="88"/>
      <c r="R124" s="88"/>
      <c r="S124" s="88"/>
      <c r="T124" s="89"/>
      <c r="U124" s="35"/>
      <c r="V124" s="35"/>
      <c r="W124" s="35"/>
      <c r="X124" s="35"/>
      <c r="Y124" s="35"/>
      <c r="Z124" s="35"/>
      <c r="AA124" s="35"/>
      <c r="AB124" s="35"/>
      <c r="AC124" s="35"/>
      <c r="AD124" s="35"/>
      <c r="AE124" s="35"/>
      <c r="AT124" s="14" t="s">
        <v>152</v>
      </c>
      <c r="AU124" s="14" t="s">
        <v>77</v>
      </c>
    </row>
    <row r="125" s="10" customFormat="1">
      <c r="A125" s="10"/>
      <c r="B125" s="214"/>
      <c r="C125" s="215"/>
      <c r="D125" s="209" t="s">
        <v>159</v>
      </c>
      <c r="E125" s="216" t="s">
        <v>1</v>
      </c>
      <c r="F125" s="217" t="s">
        <v>416</v>
      </c>
      <c r="G125" s="215"/>
      <c r="H125" s="218">
        <v>24</v>
      </c>
      <c r="I125" s="219"/>
      <c r="J125" s="215"/>
      <c r="K125" s="215"/>
      <c r="L125" s="220"/>
      <c r="M125" s="221"/>
      <c r="N125" s="222"/>
      <c r="O125" s="222"/>
      <c r="P125" s="222"/>
      <c r="Q125" s="222"/>
      <c r="R125" s="222"/>
      <c r="S125" s="222"/>
      <c r="T125" s="223"/>
      <c r="U125" s="10"/>
      <c r="V125" s="10"/>
      <c r="W125" s="10"/>
      <c r="X125" s="10"/>
      <c r="Y125" s="10"/>
      <c r="Z125" s="10"/>
      <c r="AA125" s="10"/>
      <c r="AB125" s="10"/>
      <c r="AC125" s="10"/>
      <c r="AD125" s="10"/>
      <c r="AE125" s="10"/>
      <c r="AT125" s="224" t="s">
        <v>159</v>
      </c>
      <c r="AU125" s="224" t="s">
        <v>77</v>
      </c>
      <c r="AV125" s="10" t="s">
        <v>86</v>
      </c>
      <c r="AW125" s="10" t="s">
        <v>33</v>
      </c>
      <c r="AX125" s="10" t="s">
        <v>84</v>
      </c>
      <c r="AY125" s="224" t="s">
        <v>142</v>
      </c>
    </row>
    <row r="126" s="2" customFormat="1" ht="24.15" customHeight="1">
      <c r="A126" s="35"/>
      <c r="B126" s="36"/>
      <c r="C126" s="196" t="s">
        <v>163</v>
      </c>
      <c r="D126" s="196" t="s">
        <v>136</v>
      </c>
      <c r="E126" s="197" t="s">
        <v>417</v>
      </c>
      <c r="F126" s="198" t="s">
        <v>418</v>
      </c>
      <c r="G126" s="199" t="s">
        <v>150</v>
      </c>
      <c r="H126" s="200">
        <v>4</v>
      </c>
      <c r="I126" s="201"/>
      <c r="J126" s="202">
        <f>ROUND(I126*H126,2)</f>
        <v>0</v>
      </c>
      <c r="K126" s="198" t="s">
        <v>140</v>
      </c>
      <c r="L126" s="41"/>
      <c r="M126" s="203" t="s">
        <v>1</v>
      </c>
      <c r="N126" s="204" t="s">
        <v>42</v>
      </c>
      <c r="O126" s="88"/>
      <c r="P126" s="205">
        <f>O126*H126</f>
        <v>0</v>
      </c>
      <c r="Q126" s="205">
        <v>0</v>
      </c>
      <c r="R126" s="205">
        <f>Q126*H126</f>
        <v>0</v>
      </c>
      <c r="S126" s="205">
        <v>0</v>
      </c>
      <c r="T126" s="206">
        <f>S126*H126</f>
        <v>0</v>
      </c>
      <c r="U126" s="35"/>
      <c r="V126" s="35"/>
      <c r="W126" s="35"/>
      <c r="X126" s="35"/>
      <c r="Y126" s="35"/>
      <c r="Z126" s="35"/>
      <c r="AA126" s="35"/>
      <c r="AB126" s="35"/>
      <c r="AC126" s="35"/>
      <c r="AD126" s="35"/>
      <c r="AE126" s="35"/>
      <c r="AR126" s="207" t="s">
        <v>141</v>
      </c>
      <c r="AT126" s="207" t="s">
        <v>136</v>
      </c>
      <c r="AU126" s="207" t="s">
        <v>77</v>
      </c>
      <c r="AY126" s="14" t="s">
        <v>142</v>
      </c>
      <c r="BE126" s="208">
        <f>IF(N126="základní",J126,0)</f>
        <v>0</v>
      </c>
      <c r="BF126" s="208">
        <f>IF(N126="snížená",J126,0)</f>
        <v>0</v>
      </c>
      <c r="BG126" s="208">
        <f>IF(N126="zákl. přenesená",J126,0)</f>
        <v>0</v>
      </c>
      <c r="BH126" s="208">
        <f>IF(N126="sníž. přenesená",J126,0)</f>
        <v>0</v>
      </c>
      <c r="BI126" s="208">
        <f>IF(N126="nulová",J126,0)</f>
        <v>0</v>
      </c>
      <c r="BJ126" s="14" t="s">
        <v>84</v>
      </c>
      <c r="BK126" s="208">
        <f>ROUND(I126*H126,2)</f>
        <v>0</v>
      </c>
      <c r="BL126" s="14" t="s">
        <v>141</v>
      </c>
      <c r="BM126" s="207" t="s">
        <v>419</v>
      </c>
    </row>
    <row r="127" s="2" customFormat="1">
      <c r="A127" s="35"/>
      <c r="B127" s="36"/>
      <c r="C127" s="37"/>
      <c r="D127" s="209" t="s">
        <v>225</v>
      </c>
      <c r="E127" s="37"/>
      <c r="F127" s="210" t="s">
        <v>420</v>
      </c>
      <c r="G127" s="37"/>
      <c r="H127" s="37"/>
      <c r="I127" s="211"/>
      <c r="J127" s="37"/>
      <c r="K127" s="37"/>
      <c r="L127" s="41"/>
      <c r="M127" s="212"/>
      <c r="N127" s="213"/>
      <c r="O127" s="88"/>
      <c r="P127" s="88"/>
      <c r="Q127" s="88"/>
      <c r="R127" s="88"/>
      <c r="S127" s="88"/>
      <c r="T127" s="89"/>
      <c r="U127" s="35"/>
      <c r="V127" s="35"/>
      <c r="W127" s="35"/>
      <c r="X127" s="35"/>
      <c r="Y127" s="35"/>
      <c r="Z127" s="35"/>
      <c r="AA127" s="35"/>
      <c r="AB127" s="35"/>
      <c r="AC127" s="35"/>
      <c r="AD127" s="35"/>
      <c r="AE127" s="35"/>
      <c r="AT127" s="14" t="s">
        <v>225</v>
      </c>
      <c r="AU127" s="14" t="s">
        <v>77</v>
      </c>
    </row>
    <row r="128" s="2" customFormat="1">
      <c r="A128" s="35"/>
      <c r="B128" s="36"/>
      <c r="C128" s="37"/>
      <c r="D128" s="209" t="s">
        <v>152</v>
      </c>
      <c r="E128" s="37"/>
      <c r="F128" s="210" t="s">
        <v>421</v>
      </c>
      <c r="G128" s="37"/>
      <c r="H128" s="37"/>
      <c r="I128" s="211"/>
      <c r="J128" s="37"/>
      <c r="K128" s="37"/>
      <c r="L128" s="41"/>
      <c r="M128" s="212"/>
      <c r="N128" s="213"/>
      <c r="O128" s="88"/>
      <c r="P128" s="88"/>
      <c r="Q128" s="88"/>
      <c r="R128" s="88"/>
      <c r="S128" s="88"/>
      <c r="T128" s="89"/>
      <c r="U128" s="35"/>
      <c r="V128" s="35"/>
      <c r="W128" s="35"/>
      <c r="X128" s="35"/>
      <c r="Y128" s="35"/>
      <c r="Z128" s="35"/>
      <c r="AA128" s="35"/>
      <c r="AB128" s="35"/>
      <c r="AC128" s="35"/>
      <c r="AD128" s="35"/>
      <c r="AE128" s="35"/>
      <c r="AT128" s="14" t="s">
        <v>152</v>
      </c>
      <c r="AU128" s="14" t="s">
        <v>77</v>
      </c>
    </row>
    <row r="129" s="10" customFormat="1">
      <c r="A129" s="10"/>
      <c r="B129" s="214"/>
      <c r="C129" s="215"/>
      <c r="D129" s="209" t="s">
        <v>159</v>
      </c>
      <c r="E129" s="216" t="s">
        <v>1</v>
      </c>
      <c r="F129" s="217" t="s">
        <v>256</v>
      </c>
      <c r="G129" s="215"/>
      <c r="H129" s="218">
        <v>4</v>
      </c>
      <c r="I129" s="219"/>
      <c r="J129" s="215"/>
      <c r="K129" s="215"/>
      <c r="L129" s="220"/>
      <c r="M129" s="221"/>
      <c r="N129" s="222"/>
      <c r="O129" s="222"/>
      <c r="P129" s="222"/>
      <c r="Q129" s="222"/>
      <c r="R129" s="222"/>
      <c r="S129" s="222"/>
      <c r="T129" s="223"/>
      <c r="U129" s="10"/>
      <c r="V129" s="10"/>
      <c r="W129" s="10"/>
      <c r="X129" s="10"/>
      <c r="Y129" s="10"/>
      <c r="Z129" s="10"/>
      <c r="AA129" s="10"/>
      <c r="AB129" s="10"/>
      <c r="AC129" s="10"/>
      <c r="AD129" s="10"/>
      <c r="AE129" s="10"/>
      <c r="AT129" s="224" t="s">
        <v>159</v>
      </c>
      <c r="AU129" s="224" t="s">
        <v>77</v>
      </c>
      <c r="AV129" s="10" t="s">
        <v>86</v>
      </c>
      <c r="AW129" s="10" t="s">
        <v>33</v>
      </c>
      <c r="AX129" s="10" t="s">
        <v>84</v>
      </c>
      <c r="AY129" s="224" t="s">
        <v>142</v>
      </c>
    </row>
    <row r="130" s="2" customFormat="1" ht="24.15" customHeight="1">
      <c r="A130" s="35"/>
      <c r="B130" s="36"/>
      <c r="C130" s="196" t="s">
        <v>169</v>
      </c>
      <c r="D130" s="196" t="s">
        <v>136</v>
      </c>
      <c r="E130" s="197" t="s">
        <v>422</v>
      </c>
      <c r="F130" s="198" t="s">
        <v>423</v>
      </c>
      <c r="G130" s="199" t="s">
        <v>150</v>
      </c>
      <c r="H130" s="200">
        <v>590</v>
      </c>
      <c r="I130" s="201"/>
      <c r="J130" s="202">
        <f>ROUND(I130*H130,2)</f>
        <v>0</v>
      </c>
      <c r="K130" s="198" t="s">
        <v>140</v>
      </c>
      <c r="L130" s="41"/>
      <c r="M130" s="203" t="s">
        <v>1</v>
      </c>
      <c r="N130" s="204" t="s">
        <v>42</v>
      </c>
      <c r="O130" s="88"/>
      <c r="P130" s="205">
        <f>O130*H130</f>
        <v>0</v>
      </c>
      <c r="Q130" s="205">
        <v>0</v>
      </c>
      <c r="R130" s="205">
        <f>Q130*H130</f>
        <v>0</v>
      </c>
      <c r="S130" s="205">
        <v>0</v>
      </c>
      <c r="T130" s="206">
        <f>S130*H130</f>
        <v>0</v>
      </c>
      <c r="U130" s="35"/>
      <c r="V130" s="35"/>
      <c r="W130" s="35"/>
      <c r="X130" s="35"/>
      <c r="Y130" s="35"/>
      <c r="Z130" s="35"/>
      <c r="AA130" s="35"/>
      <c r="AB130" s="35"/>
      <c r="AC130" s="35"/>
      <c r="AD130" s="35"/>
      <c r="AE130" s="35"/>
      <c r="AR130" s="207" t="s">
        <v>196</v>
      </c>
      <c r="AT130" s="207" t="s">
        <v>136</v>
      </c>
      <c r="AU130" s="207" t="s">
        <v>77</v>
      </c>
      <c r="AY130" s="14" t="s">
        <v>142</v>
      </c>
      <c r="BE130" s="208">
        <f>IF(N130="základní",J130,0)</f>
        <v>0</v>
      </c>
      <c r="BF130" s="208">
        <f>IF(N130="snížená",J130,0)</f>
        <v>0</v>
      </c>
      <c r="BG130" s="208">
        <f>IF(N130="zákl. přenesená",J130,0)</f>
        <v>0</v>
      </c>
      <c r="BH130" s="208">
        <f>IF(N130="sníž. přenesená",J130,0)</f>
        <v>0</v>
      </c>
      <c r="BI130" s="208">
        <f>IF(N130="nulová",J130,0)</f>
        <v>0</v>
      </c>
      <c r="BJ130" s="14" t="s">
        <v>84</v>
      </c>
      <c r="BK130" s="208">
        <f>ROUND(I130*H130,2)</f>
        <v>0</v>
      </c>
      <c r="BL130" s="14" t="s">
        <v>196</v>
      </c>
      <c r="BM130" s="207" t="s">
        <v>424</v>
      </c>
    </row>
    <row r="131" s="2" customFormat="1">
      <c r="A131" s="35"/>
      <c r="B131" s="36"/>
      <c r="C131" s="37"/>
      <c r="D131" s="209" t="s">
        <v>152</v>
      </c>
      <c r="E131" s="37"/>
      <c r="F131" s="210" t="s">
        <v>425</v>
      </c>
      <c r="G131" s="37"/>
      <c r="H131" s="37"/>
      <c r="I131" s="211"/>
      <c r="J131" s="37"/>
      <c r="K131" s="37"/>
      <c r="L131" s="41"/>
      <c r="M131" s="212"/>
      <c r="N131" s="213"/>
      <c r="O131" s="88"/>
      <c r="P131" s="88"/>
      <c r="Q131" s="88"/>
      <c r="R131" s="88"/>
      <c r="S131" s="88"/>
      <c r="T131" s="89"/>
      <c r="U131" s="35"/>
      <c r="V131" s="35"/>
      <c r="W131" s="35"/>
      <c r="X131" s="35"/>
      <c r="Y131" s="35"/>
      <c r="Z131" s="35"/>
      <c r="AA131" s="35"/>
      <c r="AB131" s="35"/>
      <c r="AC131" s="35"/>
      <c r="AD131" s="35"/>
      <c r="AE131" s="35"/>
      <c r="AT131" s="14" t="s">
        <v>152</v>
      </c>
      <c r="AU131" s="14" t="s">
        <v>77</v>
      </c>
    </row>
    <row r="132" s="10" customFormat="1">
      <c r="A132" s="10"/>
      <c r="B132" s="214"/>
      <c r="C132" s="215"/>
      <c r="D132" s="209" t="s">
        <v>159</v>
      </c>
      <c r="E132" s="216" t="s">
        <v>1</v>
      </c>
      <c r="F132" s="217" t="s">
        <v>426</v>
      </c>
      <c r="G132" s="215"/>
      <c r="H132" s="218">
        <v>590</v>
      </c>
      <c r="I132" s="219"/>
      <c r="J132" s="215"/>
      <c r="K132" s="215"/>
      <c r="L132" s="220"/>
      <c r="M132" s="221"/>
      <c r="N132" s="222"/>
      <c r="O132" s="222"/>
      <c r="P132" s="222"/>
      <c r="Q132" s="222"/>
      <c r="R132" s="222"/>
      <c r="S132" s="222"/>
      <c r="T132" s="223"/>
      <c r="U132" s="10"/>
      <c r="V132" s="10"/>
      <c r="W132" s="10"/>
      <c r="X132" s="10"/>
      <c r="Y132" s="10"/>
      <c r="Z132" s="10"/>
      <c r="AA132" s="10"/>
      <c r="AB132" s="10"/>
      <c r="AC132" s="10"/>
      <c r="AD132" s="10"/>
      <c r="AE132" s="10"/>
      <c r="AT132" s="224" t="s">
        <v>159</v>
      </c>
      <c r="AU132" s="224" t="s">
        <v>77</v>
      </c>
      <c r="AV132" s="10" t="s">
        <v>86</v>
      </c>
      <c r="AW132" s="10" t="s">
        <v>33</v>
      </c>
      <c r="AX132" s="10" t="s">
        <v>84</v>
      </c>
      <c r="AY132" s="224" t="s">
        <v>142</v>
      </c>
    </row>
    <row r="133" s="2" customFormat="1" ht="37.8" customHeight="1">
      <c r="A133" s="35"/>
      <c r="B133" s="36"/>
      <c r="C133" s="196" t="s">
        <v>174</v>
      </c>
      <c r="D133" s="196" t="s">
        <v>136</v>
      </c>
      <c r="E133" s="197" t="s">
        <v>427</v>
      </c>
      <c r="F133" s="198" t="s">
        <v>428</v>
      </c>
      <c r="G133" s="199" t="s">
        <v>150</v>
      </c>
      <c r="H133" s="200">
        <v>590</v>
      </c>
      <c r="I133" s="201"/>
      <c r="J133" s="202">
        <f>ROUND(I133*H133,2)</f>
        <v>0</v>
      </c>
      <c r="K133" s="198" t="s">
        <v>140</v>
      </c>
      <c r="L133" s="41"/>
      <c r="M133" s="203" t="s">
        <v>1</v>
      </c>
      <c r="N133" s="204" t="s">
        <v>42</v>
      </c>
      <c r="O133" s="88"/>
      <c r="P133" s="205">
        <f>O133*H133</f>
        <v>0</v>
      </c>
      <c r="Q133" s="205">
        <v>0</v>
      </c>
      <c r="R133" s="205">
        <f>Q133*H133</f>
        <v>0</v>
      </c>
      <c r="S133" s="205">
        <v>0</v>
      </c>
      <c r="T133" s="206">
        <f>S133*H133</f>
        <v>0</v>
      </c>
      <c r="U133" s="35"/>
      <c r="V133" s="35"/>
      <c r="W133" s="35"/>
      <c r="X133" s="35"/>
      <c r="Y133" s="35"/>
      <c r="Z133" s="35"/>
      <c r="AA133" s="35"/>
      <c r="AB133" s="35"/>
      <c r="AC133" s="35"/>
      <c r="AD133" s="35"/>
      <c r="AE133" s="35"/>
      <c r="AR133" s="207" t="s">
        <v>196</v>
      </c>
      <c r="AT133" s="207" t="s">
        <v>136</v>
      </c>
      <c r="AU133" s="207" t="s">
        <v>77</v>
      </c>
      <c r="AY133" s="14" t="s">
        <v>142</v>
      </c>
      <c r="BE133" s="208">
        <f>IF(N133="základní",J133,0)</f>
        <v>0</v>
      </c>
      <c r="BF133" s="208">
        <f>IF(N133="snížená",J133,0)</f>
        <v>0</v>
      </c>
      <c r="BG133" s="208">
        <f>IF(N133="zákl. přenesená",J133,0)</f>
        <v>0</v>
      </c>
      <c r="BH133" s="208">
        <f>IF(N133="sníž. přenesená",J133,0)</f>
        <v>0</v>
      </c>
      <c r="BI133" s="208">
        <f>IF(N133="nulová",J133,0)</f>
        <v>0</v>
      </c>
      <c r="BJ133" s="14" t="s">
        <v>84</v>
      </c>
      <c r="BK133" s="208">
        <f>ROUND(I133*H133,2)</f>
        <v>0</v>
      </c>
      <c r="BL133" s="14" t="s">
        <v>196</v>
      </c>
      <c r="BM133" s="207" t="s">
        <v>429</v>
      </c>
    </row>
    <row r="134" s="2" customFormat="1">
      <c r="A134" s="35"/>
      <c r="B134" s="36"/>
      <c r="C134" s="37"/>
      <c r="D134" s="209" t="s">
        <v>152</v>
      </c>
      <c r="E134" s="37"/>
      <c r="F134" s="210" t="s">
        <v>425</v>
      </c>
      <c r="G134" s="37"/>
      <c r="H134" s="37"/>
      <c r="I134" s="211"/>
      <c r="J134" s="37"/>
      <c r="K134" s="37"/>
      <c r="L134" s="41"/>
      <c r="M134" s="212"/>
      <c r="N134" s="213"/>
      <c r="O134" s="88"/>
      <c r="P134" s="88"/>
      <c r="Q134" s="88"/>
      <c r="R134" s="88"/>
      <c r="S134" s="88"/>
      <c r="T134" s="89"/>
      <c r="U134" s="35"/>
      <c r="V134" s="35"/>
      <c r="W134" s="35"/>
      <c r="X134" s="35"/>
      <c r="Y134" s="35"/>
      <c r="Z134" s="35"/>
      <c r="AA134" s="35"/>
      <c r="AB134" s="35"/>
      <c r="AC134" s="35"/>
      <c r="AD134" s="35"/>
      <c r="AE134" s="35"/>
      <c r="AT134" s="14" t="s">
        <v>152</v>
      </c>
      <c r="AU134" s="14" t="s">
        <v>77</v>
      </c>
    </row>
    <row r="135" s="10" customFormat="1">
      <c r="A135" s="10"/>
      <c r="B135" s="214"/>
      <c r="C135" s="215"/>
      <c r="D135" s="209" t="s">
        <v>159</v>
      </c>
      <c r="E135" s="216" t="s">
        <v>1</v>
      </c>
      <c r="F135" s="217" t="s">
        <v>426</v>
      </c>
      <c r="G135" s="215"/>
      <c r="H135" s="218">
        <v>590</v>
      </c>
      <c r="I135" s="219"/>
      <c r="J135" s="215"/>
      <c r="K135" s="215"/>
      <c r="L135" s="220"/>
      <c r="M135" s="221"/>
      <c r="N135" s="222"/>
      <c r="O135" s="222"/>
      <c r="P135" s="222"/>
      <c r="Q135" s="222"/>
      <c r="R135" s="222"/>
      <c r="S135" s="222"/>
      <c r="T135" s="223"/>
      <c r="U135" s="10"/>
      <c r="V135" s="10"/>
      <c r="W135" s="10"/>
      <c r="X135" s="10"/>
      <c r="Y135" s="10"/>
      <c r="Z135" s="10"/>
      <c r="AA135" s="10"/>
      <c r="AB135" s="10"/>
      <c r="AC135" s="10"/>
      <c r="AD135" s="10"/>
      <c r="AE135" s="10"/>
      <c r="AT135" s="224" t="s">
        <v>159</v>
      </c>
      <c r="AU135" s="224" t="s">
        <v>77</v>
      </c>
      <c r="AV135" s="10" t="s">
        <v>86</v>
      </c>
      <c r="AW135" s="10" t="s">
        <v>33</v>
      </c>
      <c r="AX135" s="10" t="s">
        <v>84</v>
      </c>
      <c r="AY135" s="224" t="s">
        <v>142</v>
      </c>
    </row>
    <row r="136" s="2" customFormat="1" ht="21.75" customHeight="1">
      <c r="A136" s="35"/>
      <c r="B136" s="36"/>
      <c r="C136" s="196" t="s">
        <v>185</v>
      </c>
      <c r="D136" s="196" t="s">
        <v>136</v>
      </c>
      <c r="E136" s="197" t="s">
        <v>430</v>
      </c>
      <c r="F136" s="198" t="s">
        <v>431</v>
      </c>
      <c r="G136" s="199" t="s">
        <v>150</v>
      </c>
      <c r="H136" s="200">
        <v>148</v>
      </c>
      <c r="I136" s="201"/>
      <c r="J136" s="202">
        <f>ROUND(I136*H136,2)</f>
        <v>0</v>
      </c>
      <c r="K136" s="198" t="s">
        <v>140</v>
      </c>
      <c r="L136" s="41"/>
      <c r="M136" s="203" t="s">
        <v>1</v>
      </c>
      <c r="N136" s="204" t="s">
        <v>42</v>
      </c>
      <c r="O136" s="88"/>
      <c r="P136" s="205">
        <f>O136*H136</f>
        <v>0</v>
      </c>
      <c r="Q136" s="205">
        <v>0</v>
      </c>
      <c r="R136" s="205">
        <f>Q136*H136</f>
        <v>0</v>
      </c>
      <c r="S136" s="205">
        <v>0</v>
      </c>
      <c r="T136" s="206">
        <f>S136*H136</f>
        <v>0</v>
      </c>
      <c r="U136" s="35"/>
      <c r="V136" s="35"/>
      <c r="W136" s="35"/>
      <c r="X136" s="35"/>
      <c r="Y136" s="35"/>
      <c r="Z136" s="35"/>
      <c r="AA136" s="35"/>
      <c r="AB136" s="35"/>
      <c r="AC136" s="35"/>
      <c r="AD136" s="35"/>
      <c r="AE136" s="35"/>
      <c r="AR136" s="207" t="s">
        <v>196</v>
      </c>
      <c r="AT136" s="207" t="s">
        <v>136</v>
      </c>
      <c r="AU136" s="207" t="s">
        <v>77</v>
      </c>
      <c r="AY136" s="14" t="s">
        <v>142</v>
      </c>
      <c r="BE136" s="208">
        <f>IF(N136="základní",J136,0)</f>
        <v>0</v>
      </c>
      <c r="BF136" s="208">
        <f>IF(N136="snížená",J136,0)</f>
        <v>0</v>
      </c>
      <c r="BG136" s="208">
        <f>IF(N136="zákl. přenesená",J136,0)</f>
        <v>0</v>
      </c>
      <c r="BH136" s="208">
        <f>IF(N136="sníž. přenesená",J136,0)</f>
        <v>0</v>
      </c>
      <c r="BI136" s="208">
        <f>IF(N136="nulová",J136,0)</f>
        <v>0</v>
      </c>
      <c r="BJ136" s="14" t="s">
        <v>84</v>
      </c>
      <c r="BK136" s="208">
        <f>ROUND(I136*H136,2)</f>
        <v>0</v>
      </c>
      <c r="BL136" s="14" t="s">
        <v>196</v>
      </c>
      <c r="BM136" s="207" t="s">
        <v>432</v>
      </c>
    </row>
    <row r="137" s="2" customFormat="1">
      <c r="A137" s="35"/>
      <c r="B137" s="36"/>
      <c r="C137" s="37"/>
      <c r="D137" s="209" t="s">
        <v>152</v>
      </c>
      <c r="E137" s="37"/>
      <c r="F137" s="210" t="s">
        <v>433</v>
      </c>
      <c r="G137" s="37"/>
      <c r="H137" s="37"/>
      <c r="I137" s="211"/>
      <c r="J137" s="37"/>
      <c r="K137" s="37"/>
      <c r="L137" s="41"/>
      <c r="M137" s="212"/>
      <c r="N137" s="213"/>
      <c r="O137" s="88"/>
      <c r="P137" s="88"/>
      <c r="Q137" s="88"/>
      <c r="R137" s="88"/>
      <c r="S137" s="88"/>
      <c r="T137" s="89"/>
      <c r="U137" s="35"/>
      <c r="V137" s="35"/>
      <c r="W137" s="35"/>
      <c r="X137" s="35"/>
      <c r="Y137" s="35"/>
      <c r="Z137" s="35"/>
      <c r="AA137" s="35"/>
      <c r="AB137" s="35"/>
      <c r="AC137" s="35"/>
      <c r="AD137" s="35"/>
      <c r="AE137" s="35"/>
      <c r="AT137" s="14" t="s">
        <v>152</v>
      </c>
      <c r="AU137" s="14" t="s">
        <v>77</v>
      </c>
    </row>
    <row r="138" s="10" customFormat="1">
      <c r="A138" s="10"/>
      <c r="B138" s="214"/>
      <c r="C138" s="215"/>
      <c r="D138" s="209" t="s">
        <v>159</v>
      </c>
      <c r="E138" s="216" t="s">
        <v>1</v>
      </c>
      <c r="F138" s="217" t="s">
        <v>434</v>
      </c>
      <c r="G138" s="215"/>
      <c r="H138" s="218">
        <v>148</v>
      </c>
      <c r="I138" s="219"/>
      <c r="J138" s="215"/>
      <c r="K138" s="215"/>
      <c r="L138" s="220"/>
      <c r="M138" s="221"/>
      <c r="N138" s="222"/>
      <c r="O138" s="222"/>
      <c r="P138" s="222"/>
      <c r="Q138" s="222"/>
      <c r="R138" s="222"/>
      <c r="S138" s="222"/>
      <c r="T138" s="223"/>
      <c r="U138" s="10"/>
      <c r="V138" s="10"/>
      <c r="W138" s="10"/>
      <c r="X138" s="10"/>
      <c r="Y138" s="10"/>
      <c r="Z138" s="10"/>
      <c r="AA138" s="10"/>
      <c r="AB138" s="10"/>
      <c r="AC138" s="10"/>
      <c r="AD138" s="10"/>
      <c r="AE138" s="10"/>
      <c r="AT138" s="224" t="s">
        <v>159</v>
      </c>
      <c r="AU138" s="224" t="s">
        <v>77</v>
      </c>
      <c r="AV138" s="10" t="s">
        <v>86</v>
      </c>
      <c r="AW138" s="10" t="s">
        <v>33</v>
      </c>
      <c r="AX138" s="10" t="s">
        <v>84</v>
      </c>
      <c r="AY138" s="224" t="s">
        <v>142</v>
      </c>
    </row>
    <row r="139" s="2" customFormat="1" ht="21.75" customHeight="1">
      <c r="A139" s="35"/>
      <c r="B139" s="36"/>
      <c r="C139" s="196" t="s">
        <v>179</v>
      </c>
      <c r="D139" s="196" t="s">
        <v>136</v>
      </c>
      <c r="E139" s="197" t="s">
        <v>435</v>
      </c>
      <c r="F139" s="198" t="s">
        <v>436</v>
      </c>
      <c r="G139" s="199" t="s">
        <v>150</v>
      </c>
      <c r="H139" s="200">
        <v>148</v>
      </c>
      <c r="I139" s="201"/>
      <c r="J139" s="202">
        <f>ROUND(I139*H139,2)</f>
        <v>0</v>
      </c>
      <c r="K139" s="198" t="s">
        <v>140</v>
      </c>
      <c r="L139" s="41"/>
      <c r="M139" s="203" t="s">
        <v>1</v>
      </c>
      <c r="N139" s="204" t="s">
        <v>42</v>
      </c>
      <c r="O139" s="88"/>
      <c r="P139" s="205">
        <f>O139*H139</f>
        <v>0</v>
      </c>
      <c r="Q139" s="205">
        <v>0</v>
      </c>
      <c r="R139" s="205">
        <f>Q139*H139</f>
        <v>0</v>
      </c>
      <c r="S139" s="205">
        <v>0</v>
      </c>
      <c r="T139" s="206">
        <f>S139*H139</f>
        <v>0</v>
      </c>
      <c r="U139" s="35"/>
      <c r="V139" s="35"/>
      <c r="W139" s="35"/>
      <c r="X139" s="35"/>
      <c r="Y139" s="35"/>
      <c r="Z139" s="35"/>
      <c r="AA139" s="35"/>
      <c r="AB139" s="35"/>
      <c r="AC139" s="35"/>
      <c r="AD139" s="35"/>
      <c r="AE139" s="35"/>
      <c r="AR139" s="207" t="s">
        <v>196</v>
      </c>
      <c r="AT139" s="207" t="s">
        <v>136</v>
      </c>
      <c r="AU139" s="207" t="s">
        <v>77</v>
      </c>
      <c r="AY139" s="14" t="s">
        <v>142</v>
      </c>
      <c r="BE139" s="208">
        <f>IF(N139="základní",J139,0)</f>
        <v>0</v>
      </c>
      <c r="BF139" s="208">
        <f>IF(N139="snížená",J139,0)</f>
        <v>0</v>
      </c>
      <c r="BG139" s="208">
        <f>IF(N139="zákl. přenesená",J139,0)</f>
        <v>0</v>
      </c>
      <c r="BH139" s="208">
        <f>IF(N139="sníž. přenesená",J139,0)</f>
        <v>0</v>
      </c>
      <c r="BI139" s="208">
        <f>IF(N139="nulová",J139,0)</f>
        <v>0</v>
      </c>
      <c r="BJ139" s="14" t="s">
        <v>84</v>
      </c>
      <c r="BK139" s="208">
        <f>ROUND(I139*H139,2)</f>
        <v>0</v>
      </c>
      <c r="BL139" s="14" t="s">
        <v>196</v>
      </c>
      <c r="BM139" s="207" t="s">
        <v>437</v>
      </c>
    </row>
    <row r="140" s="2" customFormat="1">
      <c r="A140" s="35"/>
      <c r="B140" s="36"/>
      <c r="C140" s="37"/>
      <c r="D140" s="209" t="s">
        <v>152</v>
      </c>
      <c r="E140" s="37"/>
      <c r="F140" s="210" t="s">
        <v>433</v>
      </c>
      <c r="G140" s="37"/>
      <c r="H140" s="37"/>
      <c r="I140" s="211"/>
      <c r="J140" s="37"/>
      <c r="K140" s="37"/>
      <c r="L140" s="41"/>
      <c r="M140" s="212"/>
      <c r="N140" s="213"/>
      <c r="O140" s="88"/>
      <c r="P140" s="88"/>
      <c r="Q140" s="88"/>
      <c r="R140" s="88"/>
      <c r="S140" s="88"/>
      <c r="T140" s="89"/>
      <c r="U140" s="35"/>
      <c r="V140" s="35"/>
      <c r="W140" s="35"/>
      <c r="X140" s="35"/>
      <c r="Y140" s="35"/>
      <c r="Z140" s="35"/>
      <c r="AA140" s="35"/>
      <c r="AB140" s="35"/>
      <c r="AC140" s="35"/>
      <c r="AD140" s="35"/>
      <c r="AE140" s="35"/>
      <c r="AT140" s="14" t="s">
        <v>152</v>
      </c>
      <c r="AU140" s="14" t="s">
        <v>77</v>
      </c>
    </row>
    <row r="141" s="10" customFormat="1">
      <c r="A141" s="10"/>
      <c r="B141" s="214"/>
      <c r="C141" s="215"/>
      <c r="D141" s="209" t="s">
        <v>159</v>
      </c>
      <c r="E141" s="216" t="s">
        <v>1</v>
      </c>
      <c r="F141" s="217" t="s">
        <v>434</v>
      </c>
      <c r="G141" s="215"/>
      <c r="H141" s="218">
        <v>148</v>
      </c>
      <c r="I141" s="219"/>
      <c r="J141" s="215"/>
      <c r="K141" s="215"/>
      <c r="L141" s="220"/>
      <c r="M141" s="250"/>
      <c r="N141" s="251"/>
      <c r="O141" s="251"/>
      <c r="P141" s="251"/>
      <c r="Q141" s="251"/>
      <c r="R141" s="251"/>
      <c r="S141" s="251"/>
      <c r="T141" s="252"/>
      <c r="U141" s="10"/>
      <c r="V141" s="10"/>
      <c r="W141" s="10"/>
      <c r="X141" s="10"/>
      <c r="Y141" s="10"/>
      <c r="Z141" s="10"/>
      <c r="AA141" s="10"/>
      <c r="AB141" s="10"/>
      <c r="AC141" s="10"/>
      <c r="AD141" s="10"/>
      <c r="AE141" s="10"/>
      <c r="AT141" s="224" t="s">
        <v>159</v>
      </c>
      <c r="AU141" s="224" t="s">
        <v>77</v>
      </c>
      <c r="AV141" s="10" t="s">
        <v>86</v>
      </c>
      <c r="AW141" s="10" t="s">
        <v>33</v>
      </c>
      <c r="AX141" s="10" t="s">
        <v>84</v>
      </c>
      <c r="AY141" s="224" t="s">
        <v>142</v>
      </c>
    </row>
    <row r="142" s="2" customFormat="1" ht="6.96" customHeight="1">
      <c r="A142" s="35"/>
      <c r="B142" s="63"/>
      <c r="C142" s="64"/>
      <c r="D142" s="64"/>
      <c r="E142" s="64"/>
      <c r="F142" s="64"/>
      <c r="G142" s="64"/>
      <c r="H142" s="64"/>
      <c r="I142" s="64"/>
      <c r="J142" s="64"/>
      <c r="K142" s="64"/>
      <c r="L142" s="41"/>
      <c r="M142" s="35"/>
      <c r="O142" s="35"/>
      <c r="P142" s="35"/>
      <c r="Q142" s="35"/>
      <c r="R142" s="35"/>
      <c r="S142" s="35"/>
      <c r="T142" s="35"/>
      <c r="U142" s="35"/>
      <c r="V142" s="35"/>
      <c r="W142" s="35"/>
      <c r="X142" s="35"/>
      <c r="Y142" s="35"/>
      <c r="Z142" s="35"/>
      <c r="AA142" s="35"/>
      <c r="AB142" s="35"/>
      <c r="AC142" s="35"/>
      <c r="AD142" s="35"/>
      <c r="AE142" s="35"/>
    </row>
  </sheetData>
  <sheetProtection sheet="1" autoFilter="0" formatColumns="0" formatRows="0" objects="1" scenarios="1" spinCount="100000" saltValue="dx5ZWxwk6UT0RbkdKNhvmDe4VH1cmVUd6z/mGo/5JOprqsAD4z3UXJnKOoeJ5vd4aepj5cP3ErXY9/RmSKGdnA==" hashValue="QQ3GV4SflYtCyxrrtIODbyYnT73jJz3PdRDGrlewin6Rm+N/z0H59/Uf7MlURZJ7tFr7Q4QLxYaXN7bl5ihi/g==" algorithmName="SHA-512" password="CC35"/>
  <autoFilter ref="C115:K141"/>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109</v>
      </c>
    </row>
    <row r="3" hidden="1" s="1" customFormat="1" ht="6.96" customHeight="1">
      <c r="B3" s="143"/>
      <c r="C3" s="144"/>
      <c r="D3" s="144"/>
      <c r="E3" s="144"/>
      <c r="F3" s="144"/>
      <c r="G3" s="144"/>
      <c r="H3" s="144"/>
      <c r="I3" s="144"/>
      <c r="J3" s="144"/>
      <c r="K3" s="144"/>
      <c r="L3" s="17"/>
      <c r="AT3" s="14" t="s">
        <v>86</v>
      </c>
    </row>
    <row r="4" hidden="1" s="1" customFormat="1" ht="24.96" customHeight="1">
      <c r="B4" s="17"/>
      <c r="D4" s="145" t="s">
        <v>113</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GPK v úseku M. Lázně Lipová</v>
      </c>
      <c r="F7" s="147"/>
      <c r="G7" s="147"/>
      <c r="H7" s="147"/>
      <c r="L7" s="17"/>
    </row>
    <row r="8" hidden="1" s="2" customFormat="1" ht="12" customHeight="1">
      <c r="A8" s="35"/>
      <c r="B8" s="41"/>
      <c r="C8" s="35"/>
      <c r="D8" s="147" t="s">
        <v>114</v>
      </c>
      <c r="E8" s="35"/>
      <c r="F8" s="35"/>
      <c r="G8" s="35"/>
      <c r="H8" s="35"/>
      <c r="I8" s="35"/>
      <c r="J8" s="35"/>
      <c r="K8" s="35"/>
      <c r="L8" s="60"/>
      <c r="S8" s="35"/>
      <c r="T8" s="35"/>
      <c r="U8" s="35"/>
      <c r="V8" s="35"/>
      <c r="W8" s="35"/>
      <c r="X8" s="35"/>
      <c r="Y8" s="35"/>
      <c r="Z8" s="35"/>
      <c r="AA8" s="35"/>
      <c r="AB8" s="35"/>
      <c r="AC8" s="35"/>
      <c r="AD8" s="35"/>
      <c r="AE8" s="35"/>
    </row>
    <row r="9" hidden="1" s="2" customFormat="1" ht="16.5" customHeight="1">
      <c r="A9" s="35"/>
      <c r="B9" s="41"/>
      <c r="C9" s="35"/>
      <c r="D9" s="35"/>
      <c r="E9" s="149" t="s">
        <v>438</v>
      </c>
      <c r="F9" s="35"/>
      <c r="G9" s="35"/>
      <c r="H9" s="35"/>
      <c r="I9" s="35"/>
      <c r="J9" s="35"/>
      <c r="K9" s="35"/>
      <c r="L9" s="60"/>
      <c r="S9" s="35"/>
      <c r="T9" s="35"/>
      <c r="U9" s="35"/>
      <c r="V9" s="35"/>
      <c r="W9" s="35"/>
      <c r="X9" s="35"/>
      <c r="Y9" s="35"/>
      <c r="Z9" s="35"/>
      <c r="AA9" s="35"/>
      <c r="AB9" s="35"/>
      <c r="AC9" s="35"/>
      <c r="AD9" s="35"/>
      <c r="AE9" s="35"/>
    </row>
    <row r="10" hidden="1"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hidden="1" s="2" customFormat="1" ht="12" customHeight="1">
      <c r="A11" s="35"/>
      <c r="B11" s="41"/>
      <c r="C11" s="35"/>
      <c r="D11" s="147" t="s">
        <v>18</v>
      </c>
      <c r="E11" s="35"/>
      <c r="F11" s="138" t="s">
        <v>1</v>
      </c>
      <c r="G11" s="35"/>
      <c r="H11" s="35"/>
      <c r="I11" s="147" t="s">
        <v>19</v>
      </c>
      <c r="J11" s="138" t="s">
        <v>1</v>
      </c>
      <c r="K11" s="35"/>
      <c r="L11" s="60"/>
      <c r="S11" s="35"/>
      <c r="T11" s="35"/>
      <c r="U11" s="35"/>
      <c r="V11" s="35"/>
      <c r="W11" s="35"/>
      <c r="X11" s="35"/>
      <c r="Y11" s="35"/>
      <c r="Z11" s="35"/>
      <c r="AA11" s="35"/>
      <c r="AB11" s="35"/>
      <c r="AC11" s="35"/>
      <c r="AD11" s="35"/>
      <c r="AE11" s="35"/>
    </row>
    <row r="12" hidden="1" s="2" customFormat="1" ht="12" customHeight="1">
      <c r="A12" s="35"/>
      <c r="B12" s="41"/>
      <c r="C12" s="35"/>
      <c r="D12" s="147" t="s">
        <v>20</v>
      </c>
      <c r="E12" s="35"/>
      <c r="F12" s="138" t="s">
        <v>21</v>
      </c>
      <c r="G12" s="35"/>
      <c r="H12" s="35"/>
      <c r="I12" s="147" t="s">
        <v>22</v>
      </c>
      <c r="J12" s="150" t="str">
        <f>'Rekapitulace stavby'!AN8</f>
        <v>20. 9. 2022</v>
      </c>
      <c r="K12" s="35"/>
      <c r="L12" s="60"/>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hidden="1" s="2" customFormat="1" ht="12" customHeight="1">
      <c r="A14" s="35"/>
      <c r="B14" s="41"/>
      <c r="C14" s="35"/>
      <c r="D14" s="147" t="s">
        <v>24</v>
      </c>
      <c r="E14" s="35"/>
      <c r="F14" s="35"/>
      <c r="G14" s="35"/>
      <c r="H14" s="35"/>
      <c r="I14" s="147" t="s">
        <v>25</v>
      </c>
      <c r="J14" s="138" t="s">
        <v>26</v>
      </c>
      <c r="K14" s="35"/>
      <c r="L14" s="60"/>
      <c r="S14" s="35"/>
      <c r="T14" s="35"/>
      <c r="U14" s="35"/>
      <c r="V14" s="35"/>
      <c r="W14" s="35"/>
      <c r="X14" s="35"/>
      <c r="Y14" s="35"/>
      <c r="Z14" s="35"/>
      <c r="AA14" s="35"/>
      <c r="AB14" s="35"/>
      <c r="AC14" s="35"/>
      <c r="AD14" s="35"/>
      <c r="AE14" s="35"/>
    </row>
    <row r="15" hidden="1" s="2" customFormat="1" ht="18" customHeight="1">
      <c r="A15" s="35"/>
      <c r="B15" s="41"/>
      <c r="C15" s="35"/>
      <c r="D15" s="35"/>
      <c r="E15" s="138" t="s">
        <v>27</v>
      </c>
      <c r="F15" s="35"/>
      <c r="G15" s="35"/>
      <c r="H15" s="35"/>
      <c r="I15" s="147" t="s">
        <v>28</v>
      </c>
      <c r="J15" s="138" t="s">
        <v>29</v>
      </c>
      <c r="K15" s="35"/>
      <c r="L15" s="60"/>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hidden="1" s="2" customFormat="1" ht="12" customHeight="1">
      <c r="A17" s="35"/>
      <c r="B17" s="41"/>
      <c r="C17" s="35"/>
      <c r="D17" s="147" t="s">
        <v>30</v>
      </c>
      <c r="E17" s="35"/>
      <c r="F17" s="35"/>
      <c r="G17" s="35"/>
      <c r="H17" s="35"/>
      <c r="I17" s="147" t="s">
        <v>25</v>
      </c>
      <c r="J17" s="30" t="str">
        <f>'Rekapitulace stavby'!AN13</f>
        <v>Vyplň údaj</v>
      </c>
      <c r="K17" s="35"/>
      <c r="L17" s="60"/>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8"/>
      <c r="G18" s="138"/>
      <c r="H18" s="138"/>
      <c r="I18" s="147" t="s">
        <v>28</v>
      </c>
      <c r="J18" s="30" t="str">
        <f>'Rekapitulace stavby'!AN14</f>
        <v>Vyplň údaj</v>
      </c>
      <c r="K18" s="35"/>
      <c r="L18" s="60"/>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hidden="1" s="2" customFormat="1" ht="12" customHeight="1">
      <c r="A20" s="35"/>
      <c r="B20" s="41"/>
      <c r="C20" s="35"/>
      <c r="D20" s="147" t="s">
        <v>32</v>
      </c>
      <c r="E20" s="35"/>
      <c r="F20" s="35"/>
      <c r="G20" s="35"/>
      <c r="H20" s="35"/>
      <c r="I20" s="147" t="s">
        <v>25</v>
      </c>
      <c r="J20" s="138" t="s">
        <v>1</v>
      </c>
      <c r="K20" s="35"/>
      <c r="L20" s="60"/>
      <c r="S20" s="35"/>
      <c r="T20" s="35"/>
      <c r="U20" s="35"/>
      <c r="V20" s="35"/>
      <c r="W20" s="35"/>
      <c r="X20" s="35"/>
      <c r="Y20" s="35"/>
      <c r="Z20" s="35"/>
      <c r="AA20" s="35"/>
      <c r="AB20" s="35"/>
      <c r="AC20" s="35"/>
      <c r="AD20" s="35"/>
      <c r="AE20" s="35"/>
    </row>
    <row r="21" hidden="1" s="2" customFormat="1" ht="18" customHeight="1">
      <c r="A21" s="35"/>
      <c r="B21" s="41"/>
      <c r="C21" s="35"/>
      <c r="D21" s="35"/>
      <c r="E21" s="138" t="s">
        <v>21</v>
      </c>
      <c r="F21" s="35"/>
      <c r="G21" s="35"/>
      <c r="H21" s="35"/>
      <c r="I21" s="147" t="s">
        <v>28</v>
      </c>
      <c r="J21" s="138" t="s">
        <v>1</v>
      </c>
      <c r="K21" s="35"/>
      <c r="L21" s="60"/>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hidden="1" s="2" customFormat="1" ht="12" customHeight="1">
      <c r="A23" s="35"/>
      <c r="B23" s="41"/>
      <c r="C23" s="35"/>
      <c r="D23" s="147" t="s">
        <v>34</v>
      </c>
      <c r="E23" s="35"/>
      <c r="F23" s="35"/>
      <c r="G23" s="35"/>
      <c r="H23" s="35"/>
      <c r="I23" s="147" t="s">
        <v>25</v>
      </c>
      <c r="J23" s="138" t="s">
        <v>1</v>
      </c>
      <c r="K23" s="35"/>
      <c r="L23" s="60"/>
      <c r="S23" s="35"/>
      <c r="T23" s="35"/>
      <c r="U23" s="35"/>
      <c r="V23" s="35"/>
      <c r="W23" s="35"/>
      <c r="X23" s="35"/>
      <c r="Y23" s="35"/>
      <c r="Z23" s="35"/>
      <c r="AA23" s="35"/>
      <c r="AB23" s="35"/>
      <c r="AC23" s="35"/>
      <c r="AD23" s="35"/>
      <c r="AE23" s="35"/>
    </row>
    <row r="24" hidden="1" s="2" customFormat="1" ht="18" customHeight="1">
      <c r="A24" s="35"/>
      <c r="B24" s="41"/>
      <c r="C24" s="35"/>
      <c r="D24" s="35"/>
      <c r="E24" s="138" t="s">
        <v>35</v>
      </c>
      <c r="F24" s="35"/>
      <c r="G24" s="35"/>
      <c r="H24" s="35"/>
      <c r="I24" s="147" t="s">
        <v>28</v>
      </c>
      <c r="J24" s="138" t="s">
        <v>1</v>
      </c>
      <c r="K24" s="35"/>
      <c r="L24" s="60"/>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hidden="1" s="2" customFormat="1" ht="12" customHeight="1">
      <c r="A26" s="35"/>
      <c r="B26" s="41"/>
      <c r="C26" s="35"/>
      <c r="D26" s="147" t="s">
        <v>36</v>
      </c>
      <c r="E26" s="35"/>
      <c r="F26" s="35"/>
      <c r="G26" s="35"/>
      <c r="H26" s="35"/>
      <c r="I26" s="35"/>
      <c r="J26" s="35"/>
      <c r="K26" s="35"/>
      <c r="L26" s="60"/>
      <c r="S26" s="35"/>
      <c r="T26" s="35"/>
      <c r="U26" s="35"/>
      <c r="V26" s="35"/>
      <c r="W26" s="35"/>
      <c r="X26" s="35"/>
      <c r="Y26" s="35"/>
      <c r="Z26" s="35"/>
      <c r="AA26" s="35"/>
      <c r="AB26" s="35"/>
      <c r="AC26" s="35"/>
      <c r="AD26" s="35"/>
      <c r="AE26" s="35"/>
    </row>
    <row r="27" hidden="1" s="8" customFormat="1" ht="16.5" customHeight="1">
      <c r="A27" s="151"/>
      <c r="B27" s="152"/>
      <c r="C27" s="151"/>
      <c r="D27" s="151"/>
      <c r="E27" s="153" t="s">
        <v>1</v>
      </c>
      <c r="F27" s="153"/>
      <c r="G27" s="153"/>
      <c r="H27" s="153"/>
      <c r="I27" s="151"/>
      <c r="J27" s="151"/>
      <c r="K27" s="151"/>
      <c r="L27" s="154"/>
      <c r="S27" s="151"/>
      <c r="T27" s="151"/>
      <c r="U27" s="151"/>
      <c r="V27" s="151"/>
      <c r="W27" s="151"/>
      <c r="X27" s="151"/>
      <c r="Y27" s="151"/>
      <c r="Z27" s="151"/>
      <c r="AA27" s="151"/>
      <c r="AB27" s="151"/>
      <c r="AC27" s="151"/>
      <c r="AD27" s="151"/>
      <c r="AE27" s="151"/>
    </row>
    <row r="28" hidden="1"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hidden="1" s="2" customFormat="1" ht="6.96" customHeight="1">
      <c r="A29" s="35"/>
      <c r="B29" s="41"/>
      <c r="C29" s="35"/>
      <c r="D29" s="155"/>
      <c r="E29" s="155"/>
      <c r="F29" s="155"/>
      <c r="G29" s="155"/>
      <c r="H29" s="155"/>
      <c r="I29" s="155"/>
      <c r="J29" s="155"/>
      <c r="K29" s="155"/>
      <c r="L29" s="60"/>
      <c r="S29" s="35"/>
      <c r="T29" s="35"/>
      <c r="U29" s="35"/>
      <c r="V29" s="35"/>
      <c r="W29" s="35"/>
      <c r="X29" s="35"/>
      <c r="Y29" s="35"/>
      <c r="Z29" s="35"/>
      <c r="AA29" s="35"/>
      <c r="AB29" s="35"/>
      <c r="AC29" s="35"/>
      <c r="AD29" s="35"/>
      <c r="AE29" s="35"/>
    </row>
    <row r="30" hidden="1" s="2" customFormat="1" ht="25.44" customHeight="1">
      <c r="A30" s="35"/>
      <c r="B30" s="41"/>
      <c r="C30" s="35"/>
      <c r="D30" s="156" t="s">
        <v>37</v>
      </c>
      <c r="E30" s="35"/>
      <c r="F30" s="35"/>
      <c r="G30" s="35"/>
      <c r="H30" s="35"/>
      <c r="I30" s="35"/>
      <c r="J30" s="157">
        <f>ROUND(J116, 2)</f>
        <v>0</v>
      </c>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14.4" customHeight="1">
      <c r="A32" s="35"/>
      <c r="B32" s="41"/>
      <c r="C32" s="35"/>
      <c r="D32" s="35"/>
      <c r="E32" s="35"/>
      <c r="F32" s="158" t="s">
        <v>39</v>
      </c>
      <c r="G32" s="35"/>
      <c r="H32" s="35"/>
      <c r="I32" s="158" t="s">
        <v>38</v>
      </c>
      <c r="J32" s="158" t="s">
        <v>40</v>
      </c>
      <c r="K32" s="35"/>
      <c r="L32" s="60"/>
      <c r="S32" s="35"/>
      <c r="T32" s="35"/>
      <c r="U32" s="35"/>
      <c r="V32" s="35"/>
      <c r="W32" s="35"/>
      <c r="X32" s="35"/>
      <c r="Y32" s="35"/>
      <c r="Z32" s="35"/>
      <c r="AA32" s="35"/>
      <c r="AB32" s="35"/>
      <c r="AC32" s="35"/>
      <c r="AD32" s="35"/>
      <c r="AE32" s="35"/>
    </row>
    <row r="33" hidden="1" s="2" customFormat="1" ht="14.4" customHeight="1">
      <c r="A33" s="35"/>
      <c r="B33" s="41"/>
      <c r="C33" s="35"/>
      <c r="D33" s="159" t="s">
        <v>41</v>
      </c>
      <c r="E33" s="147" t="s">
        <v>42</v>
      </c>
      <c r="F33" s="160">
        <f>ROUND((SUM(BE116:BE124)),  2)</f>
        <v>0</v>
      </c>
      <c r="G33" s="35"/>
      <c r="H33" s="35"/>
      <c r="I33" s="161">
        <v>0.20999999999999999</v>
      </c>
      <c r="J33" s="160">
        <f>ROUND(((SUM(BE116:BE124))*I33),  2)</f>
        <v>0</v>
      </c>
      <c r="K33" s="35"/>
      <c r="L33" s="60"/>
      <c r="S33" s="35"/>
      <c r="T33" s="35"/>
      <c r="U33" s="35"/>
      <c r="V33" s="35"/>
      <c r="W33" s="35"/>
      <c r="X33" s="35"/>
      <c r="Y33" s="35"/>
      <c r="Z33" s="35"/>
      <c r="AA33" s="35"/>
      <c r="AB33" s="35"/>
      <c r="AC33" s="35"/>
      <c r="AD33" s="35"/>
      <c r="AE33" s="35"/>
    </row>
    <row r="34" hidden="1" s="2" customFormat="1" ht="14.4" customHeight="1">
      <c r="A34" s="35"/>
      <c r="B34" s="41"/>
      <c r="C34" s="35"/>
      <c r="D34" s="35"/>
      <c r="E34" s="147" t="s">
        <v>43</v>
      </c>
      <c r="F34" s="160">
        <f>ROUND((SUM(BF116:BF124)),  2)</f>
        <v>0</v>
      </c>
      <c r="G34" s="35"/>
      <c r="H34" s="35"/>
      <c r="I34" s="161">
        <v>0.14999999999999999</v>
      </c>
      <c r="J34" s="160">
        <f>ROUND(((SUM(BF116:BF124))*I34),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7" t="s">
        <v>44</v>
      </c>
      <c r="F35" s="160">
        <f>ROUND((SUM(BG116:BG124)),  2)</f>
        <v>0</v>
      </c>
      <c r="G35" s="35"/>
      <c r="H35" s="35"/>
      <c r="I35" s="161">
        <v>0.20999999999999999</v>
      </c>
      <c r="J35" s="160">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45</v>
      </c>
      <c r="F36" s="160">
        <f>ROUND((SUM(BH116:BH124)),  2)</f>
        <v>0</v>
      </c>
      <c r="G36" s="35"/>
      <c r="H36" s="35"/>
      <c r="I36" s="161">
        <v>0.14999999999999999</v>
      </c>
      <c r="J36" s="160">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46</v>
      </c>
      <c r="F37" s="160">
        <f>ROUND((SUM(BI116:BI124)),  2)</f>
        <v>0</v>
      </c>
      <c r="G37" s="35"/>
      <c r="H37" s="35"/>
      <c r="I37" s="161">
        <v>0</v>
      </c>
      <c r="J37" s="160">
        <f>0</f>
        <v>0</v>
      </c>
      <c r="K37" s="35"/>
      <c r="L37" s="60"/>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hidden="1" s="2" customFormat="1" ht="25.44" customHeight="1">
      <c r="A39" s="35"/>
      <c r="B39" s="41"/>
      <c r="C39" s="162"/>
      <c r="D39" s="163" t="s">
        <v>47</v>
      </c>
      <c r="E39" s="164"/>
      <c r="F39" s="164"/>
      <c r="G39" s="165" t="s">
        <v>48</v>
      </c>
      <c r="H39" s="166" t="s">
        <v>49</v>
      </c>
      <c r="I39" s="164"/>
      <c r="J39" s="167">
        <f>SUM(J30:J37)</f>
        <v>0</v>
      </c>
      <c r="K39" s="168"/>
      <c r="L39" s="60"/>
      <c r="S39" s="35"/>
      <c r="T39" s="35"/>
      <c r="U39" s="35"/>
      <c r="V39" s="35"/>
      <c r="W39" s="35"/>
      <c r="X39" s="35"/>
      <c r="Y39" s="35"/>
      <c r="Z39" s="35"/>
      <c r="AA39" s="35"/>
      <c r="AB39" s="35"/>
      <c r="AC39" s="35"/>
      <c r="AD39" s="35"/>
      <c r="AE39" s="35"/>
    </row>
    <row r="40" hidden="1"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1" customFormat="1" ht="14.4" customHeight="1">
      <c r="B41" s="17"/>
      <c r="L41" s="17"/>
    </row>
    <row r="42" hidden="1" s="1" customFormat="1" ht="14.4" customHeight="1">
      <c r="B42" s="17"/>
      <c r="L42" s="17"/>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50</v>
      </c>
      <c r="E50" s="170"/>
      <c r="F50" s="170"/>
      <c r="G50" s="169" t="s">
        <v>51</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52</v>
      </c>
      <c r="E61" s="172"/>
      <c r="F61" s="173" t="s">
        <v>53</v>
      </c>
      <c r="G61" s="171" t="s">
        <v>52</v>
      </c>
      <c r="H61" s="172"/>
      <c r="I61" s="172"/>
      <c r="J61" s="174" t="s">
        <v>53</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54</v>
      </c>
      <c r="E65" s="175"/>
      <c r="F65" s="175"/>
      <c r="G65" s="169" t="s">
        <v>55</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52</v>
      </c>
      <c r="E76" s="172"/>
      <c r="F76" s="173" t="s">
        <v>53</v>
      </c>
      <c r="G76" s="171" t="s">
        <v>52</v>
      </c>
      <c r="H76" s="172"/>
      <c r="I76" s="172"/>
      <c r="J76" s="174" t="s">
        <v>53</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118</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GPK v úseku M. Lázně Lipová</v>
      </c>
      <c r="F85" s="29"/>
      <c r="G85" s="29"/>
      <c r="H85" s="29"/>
      <c r="I85" s="37"/>
      <c r="J85" s="37"/>
      <c r="K85" s="37"/>
      <c r="L85" s="60"/>
      <c r="S85" s="35"/>
      <c r="T85" s="35"/>
      <c r="U85" s="35"/>
      <c r="V85" s="35"/>
      <c r="W85" s="35"/>
      <c r="X85" s="35"/>
      <c r="Y85" s="35"/>
      <c r="Z85" s="35"/>
      <c r="AA85" s="35"/>
      <c r="AB85" s="35"/>
      <c r="AC85" s="35"/>
      <c r="AD85" s="35"/>
      <c r="AE85" s="35"/>
    </row>
    <row r="86" hidden="1" s="2" customFormat="1" ht="12" customHeight="1">
      <c r="A86" s="35"/>
      <c r="B86" s="36"/>
      <c r="C86" s="29" t="s">
        <v>114</v>
      </c>
      <c r="D86" s="37"/>
      <c r="E86" s="37"/>
      <c r="F86" s="37"/>
      <c r="G86" s="37"/>
      <c r="H86" s="37"/>
      <c r="I86" s="37"/>
      <c r="J86" s="37"/>
      <c r="K86" s="37"/>
      <c r="L86" s="60"/>
      <c r="S86" s="35"/>
      <c r="T86" s="35"/>
      <c r="U86" s="35"/>
      <c r="V86" s="35"/>
      <c r="W86" s="35"/>
      <c r="X86" s="35"/>
      <c r="Y86" s="35"/>
      <c r="Z86" s="35"/>
      <c r="AA86" s="35"/>
      <c r="AB86" s="35"/>
      <c r="AC86" s="35"/>
      <c r="AD86" s="35"/>
      <c r="AE86" s="35"/>
    </row>
    <row r="87" hidden="1" s="2" customFormat="1" ht="16.5" customHeight="1">
      <c r="A87" s="35"/>
      <c r="B87" s="36"/>
      <c r="C87" s="37"/>
      <c r="D87" s="37"/>
      <c r="E87" s="73" t="str">
        <f>E9</f>
        <v>A.5 - Přepravy</v>
      </c>
      <c r="F87" s="37"/>
      <c r="G87" s="37"/>
      <c r="H87" s="37"/>
      <c r="I87" s="37"/>
      <c r="J87" s="37"/>
      <c r="K87" s="37"/>
      <c r="L87" s="60"/>
      <c r="S87" s="35"/>
      <c r="T87" s="35"/>
      <c r="U87" s="35"/>
      <c r="V87" s="35"/>
      <c r="W87" s="35"/>
      <c r="X87" s="35"/>
      <c r="Y87" s="35"/>
      <c r="Z87" s="35"/>
      <c r="AA87" s="35"/>
      <c r="AB87" s="35"/>
      <c r="AC87" s="35"/>
      <c r="AD87" s="35"/>
      <c r="AE87" s="35"/>
    </row>
    <row r="88" hidden="1"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2" customHeight="1">
      <c r="A89" s="35"/>
      <c r="B89" s="36"/>
      <c r="C89" s="29" t="s">
        <v>20</v>
      </c>
      <c r="D89" s="37"/>
      <c r="E89" s="37"/>
      <c r="F89" s="24" t="str">
        <f>F12</f>
        <v xml:space="preserve"> </v>
      </c>
      <c r="G89" s="37"/>
      <c r="H89" s="37"/>
      <c r="I89" s="29" t="s">
        <v>22</v>
      </c>
      <c r="J89" s="76" t="str">
        <f>IF(J12="","",J12)</f>
        <v>20. 9. 2022</v>
      </c>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5.15" customHeight="1">
      <c r="A91" s="35"/>
      <c r="B91" s="36"/>
      <c r="C91" s="29" t="s">
        <v>24</v>
      </c>
      <c r="D91" s="37"/>
      <c r="E91" s="37"/>
      <c r="F91" s="24" t="str">
        <f>E15</f>
        <v>Správa železnic,s.o.;OŘ ÚNL-ST Karlovy Vary</v>
      </c>
      <c r="G91" s="37"/>
      <c r="H91" s="37"/>
      <c r="I91" s="29" t="s">
        <v>32</v>
      </c>
      <c r="J91" s="33" t="str">
        <f>E21</f>
        <v xml:space="preserve"> </v>
      </c>
      <c r="K91" s="37"/>
      <c r="L91" s="60"/>
      <c r="S91" s="35"/>
      <c r="T91" s="35"/>
      <c r="U91" s="35"/>
      <c r="V91" s="35"/>
      <c r="W91" s="35"/>
      <c r="X91" s="35"/>
      <c r="Y91" s="35"/>
      <c r="Z91" s="35"/>
      <c r="AA91" s="35"/>
      <c r="AB91" s="35"/>
      <c r="AC91" s="35"/>
      <c r="AD91" s="35"/>
      <c r="AE91" s="35"/>
    </row>
    <row r="92" hidden="1" s="2" customFormat="1" ht="15.15" customHeight="1">
      <c r="A92" s="35"/>
      <c r="B92" s="36"/>
      <c r="C92" s="29" t="s">
        <v>30</v>
      </c>
      <c r="D92" s="37"/>
      <c r="E92" s="37"/>
      <c r="F92" s="24" t="str">
        <f>IF(E18="","",E18)</f>
        <v>Vyplň údaj</v>
      </c>
      <c r="G92" s="37"/>
      <c r="H92" s="37"/>
      <c r="I92" s="29" t="s">
        <v>34</v>
      </c>
      <c r="J92" s="33" t="str">
        <f>E24</f>
        <v>Pavlína Liprtová</v>
      </c>
      <c r="K92" s="37"/>
      <c r="L92" s="60"/>
      <c r="S92" s="35"/>
      <c r="T92" s="35"/>
      <c r="U92" s="35"/>
      <c r="V92" s="35"/>
      <c r="W92" s="35"/>
      <c r="X92" s="35"/>
      <c r="Y92" s="35"/>
      <c r="Z92" s="35"/>
      <c r="AA92" s="35"/>
      <c r="AB92" s="35"/>
      <c r="AC92" s="35"/>
      <c r="AD92" s="35"/>
      <c r="AE92" s="35"/>
    </row>
    <row r="93" hidden="1"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hidden="1" s="2" customFormat="1" ht="29.28" customHeight="1">
      <c r="A94" s="35"/>
      <c r="B94" s="36"/>
      <c r="C94" s="181" t="s">
        <v>119</v>
      </c>
      <c r="D94" s="182"/>
      <c r="E94" s="182"/>
      <c r="F94" s="182"/>
      <c r="G94" s="182"/>
      <c r="H94" s="182"/>
      <c r="I94" s="182"/>
      <c r="J94" s="183" t="s">
        <v>120</v>
      </c>
      <c r="K94" s="182"/>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2.8" customHeight="1">
      <c r="A96" s="35"/>
      <c r="B96" s="36"/>
      <c r="C96" s="184" t="s">
        <v>121</v>
      </c>
      <c r="D96" s="37"/>
      <c r="E96" s="37"/>
      <c r="F96" s="37"/>
      <c r="G96" s="37"/>
      <c r="H96" s="37"/>
      <c r="I96" s="37"/>
      <c r="J96" s="107">
        <f>J116</f>
        <v>0</v>
      </c>
      <c r="K96" s="37"/>
      <c r="L96" s="60"/>
      <c r="S96" s="35"/>
      <c r="T96" s="35"/>
      <c r="U96" s="35"/>
      <c r="V96" s="35"/>
      <c r="W96" s="35"/>
      <c r="X96" s="35"/>
      <c r="Y96" s="35"/>
      <c r="Z96" s="35"/>
      <c r="AA96" s="35"/>
      <c r="AB96" s="35"/>
      <c r="AC96" s="35"/>
      <c r="AD96" s="35"/>
      <c r="AE96" s="35"/>
      <c r="AU96" s="14" t="s">
        <v>122</v>
      </c>
    </row>
    <row r="97" hidden="1" s="2" customFormat="1" ht="21.84"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6.96" customHeight="1">
      <c r="A98" s="35"/>
      <c r="B98" s="63"/>
      <c r="C98" s="64"/>
      <c r="D98" s="64"/>
      <c r="E98" s="64"/>
      <c r="F98" s="64"/>
      <c r="G98" s="64"/>
      <c r="H98" s="64"/>
      <c r="I98" s="64"/>
      <c r="J98" s="64"/>
      <c r="K98" s="64"/>
      <c r="L98" s="60"/>
      <c r="S98" s="35"/>
      <c r="T98" s="35"/>
      <c r="U98" s="35"/>
      <c r="V98" s="35"/>
      <c r="W98" s="35"/>
      <c r="X98" s="35"/>
      <c r="Y98" s="35"/>
      <c r="Z98" s="35"/>
      <c r="AA98" s="35"/>
      <c r="AB98" s="35"/>
      <c r="AC98" s="35"/>
      <c r="AD98" s="35"/>
      <c r="AE98" s="35"/>
    </row>
    <row r="99" hidden="1"/>
    <row r="100" hidden="1"/>
    <row r="101" hidden="1"/>
    <row r="102" s="2" customFormat="1" ht="6.96" customHeight="1">
      <c r="A102" s="35"/>
      <c r="B102" s="65"/>
      <c r="C102" s="66"/>
      <c r="D102" s="66"/>
      <c r="E102" s="66"/>
      <c r="F102" s="66"/>
      <c r="G102" s="66"/>
      <c r="H102" s="66"/>
      <c r="I102" s="66"/>
      <c r="J102" s="66"/>
      <c r="K102" s="66"/>
      <c r="L102" s="60"/>
      <c r="S102" s="35"/>
      <c r="T102" s="35"/>
      <c r="U102" s="35"/>
      <c r="V102" s="35"/>
      <c r="W102" s="35"/>
      <c r="X102" s="35"/>
      <c r="Y102" s="35"/>
      <c r="Z102" s="35"/>
      <c r="AA102" s="35"/>
      <c r="AB102" s="35"/>
      <c r="AC102" s="35"/>
      <c r="AD102" s="35"/>
      <c r="AE102" s="35"/>
    </row>
    <row r="103" s="2" customFormat="1" ht="24.96" customHeight="1">
      <c r="A103" s="35"/>
      <c r="B103" s="36"/>
      <c r="C103" s="20" t="s">
        <v>123</v>
      </c>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12" customHeight="1">
      <c r="A105" s="35"/>
      <c r="B105" s="36"/>
      <c r="C105" s="29" t="s">
        <v>16</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16.5" customHeight="1">
      <c r="A106" s="35"/>
      <c r="B106" s="36"/>
      <c r="C106" s="37"/>
      <c r="D106" s="37"/>
      <c r="E106" s="180" t="str">
        <f>E7</f>
        <v>Oprava GPK v úseku M. Lázně Lipová</v>
      </c>
      <c r="F106" s="29"/>
      <c r="G106" s="29"/>
      <c r="H106" s="29"/>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114</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73" t="str">
        <f>E9</f>
        <v>A.5 - Přepravy</v>
      </c>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20</v>
      </c>
      <c r="D110" s="37"/>
      <c r="E110" s="37"/>
      <c r="F110" s="24" t="str">
        <f>F12</f>
        <v xml:space="preserve"> </v>
      </c>
      <c r="G110" s="37"/>
      <c r="H110" s="37"/>
      <c r="I110" s="29" t="s">
        <v>22</v>
      </c>
      <c r="J110" s="76" t="str">
        <f>IF(J12="","",J12)</f>
        <v>20. 9. 2022</v>
      </c>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5.15" customHeight="1">
      <c r="A112" s="35"/>
      <c r="B112" s="36"/>
      <c r="C112" s="29" t="s">
        <v>24</v>
      </c>
      <c r="D112" s="37"/>
      <c r="E112" s="37"/>
      <c r="F112" s="24" t="str">
        <f>E15</f>
        <v>Správa železnic,s.o.;OŘ ÚNL-ST Karlovy Vary</v>
      </c>
      <c r="G112" s="37"/>
      <c r="H112" s="37"/>
      <c r="I112" s="29" t="s">
        <v>32</v>
      </c>
      <c r="J112" s="33" t="str">
        <f>E21</f>
        <v xml:space="preserve"> </v>
      </c>
      <c r="K112" s="37"/>
      <c r="L112" s="60"/>
      <c r="S112" s="35"/>
      <c r="T112" s="35"/>
      <c r="U112" s="35"/>
      <c r="V112" s="35"/>
      <c r="W112" s="35"/>
      <c r="X112" s="35"/>
      <c r="Y112" s="35"/>
      <c r="Z112" s="35"/>
      <c r="AA112" s="35"/>
      <c r="AB112" s="35"/>
      <c r="AC112" s="35"/>
      <c r="AD112" s="35"/>
      <c r="AE112" s="35"/>
    </row>
    <row r="113" s="2" customFormat="1" ht="15.15" customHeight="1">
      <c r="A113" s="35"/>
      <c r="B113" s="36"/>
      <c r="C113" s="29" t="s">
        <v>30</v>
      </c>
      <c r="D113" s="37"/>
      <c r="E113" s="37"/>
      <c r="F113" s="24" t="str">
        <f>IF(E18="","",E18)</f>
        <v>Vyplň údaj</v>
      </c>
      <c r="G113" s="37"/>
      <c r="H113" s="37"/>
      <c r="I113" s="29" t="s">
        <v>34</v>
      </c>
      <c r="J113" s="33" t="str">
        <f>E24</f>
        <v>Pavlína Liprtová</v>
      </c>
      <c r="K113" s="37"/>
      <c r="L113" s="60"/>
      <c r="S113" s="35"/>
      <c r="T113" s="35"/>
      <c r="U113" s="35"/>
      <c r="V113" s="35"/>
      <c r="W113" s="35"/>
      <c r="X113" s="35"/>
      <c r="Y113" s="35"/>
      <c r="Z113" s="35"/>
      <c r="AA113" s="35"/>
      <c r="AB113" s="35"/>
      <c r="AC113" s="35"/>
      <c r="AD113" s="35"/>
      <c r="AE113" s="35"/>
    </row>
    <row r="114" s="2" customFormat="1" ht="10.32"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9" customFormat="1" ht="29.28" customHeight="1">
      <c r="A115" s="185"/>
      <c r="B115" s="186"/>
      <c r="C115" s="187" t="s">
        <v>124</v>
      </c>
      <c r="D115" s="188" t="s">
        <v>62</v>
      </c>
      <c r="E115" s="188" t="s">
        <v>58</v>
      </c>
      <c r="F115" s="188" t="s">
        <v>59</v>
      </c>
      <c r="G115" s="188" t="s">
        <v>125</v>
      </c>
      <c r="H115" s="188" t="s">
        <v>126</v>
      </c>
      <c r="I115" s="188" t="s">
        <v>127</v>
      </c>
      <c r="J115" s="188" t="s">
        <v>120</v>
      </c>
      <c r="K115" s="189" t="s">
        <v>128</v>
      </c>
      <c r="L115" s="190"/>
      <c r="M115" s="97" t="s">
        <v>1</v>
      </c>
      <c r="N115" s="98" t="s">
        <v>41</v>
      </c>
      <c r="O115" s="98" t="s">
        <v>129</v>
      </c>
      <c r="P115" s="98" t="s">
        <v>130</v>
      </c>
      <c r="Q115" s="98" t="s">
        <v>131</v>
      </c>
      <c r="R115" s="98" t="s">
        <v>132</v>
      </c>
      <c r="S115" s="98" t="s">
        <v>133</v>
      </c>
      <c r="T115" s="99" t="s">
        <v>134</v>
      </c>
      <c r="U115" s="185"/>
      <c r="V115" s="185"/>
      <c r="W115" s="185"/>
      <c r="X115" s="185"/>
      <c r="Y115" s="185"/>
      <c r="Z115" s="185"/>
      <c r="AA115" s="185"/>
      <c r="AB115" s="185"/>
      <c r="AC115" s="185"/>
      <c r="AD115" s="185"/>
      <c r="AE115" s="185"/>
    </row>
    <row r="116" s="2" customFormat="1" ht="22.8" customHeight="1">
      <c r="A116" s="35"/>
      <c r="B116" s="36"/>
      <c r="C116" s="104" t="s">
        <v>135</v>
      </c>
      <c r="D116" s="37"/>
      <c r="E116" s="37"/>
      <c r="F116" s="37"/>
      <c r="G116" s="37"/>
      <c r="H116" s="37"/>
      <c r="I116" s="37"/>
      <c r="J116" s="191">
        <f>BK116</f>
        <v>0</v>
      </c>
      <c r="K116" s="37"/>
      <c r="L116" s="41"/>
      <c r="M116" s="100"/>
      <c r="N116" s="192"/>
      <c r="O116" s="101"/>
      <c r="P116" s="193">
        <f>SUM(P117:P124)</f>
        <v>0</v>
      </c>
      <c r="Q116" s="101"/>
      <c r="R116" s="193">
        <f>SUM(R117:R124)</f>
        <v>0</v>
      </c>
      <c r="S116" s="101"/>
      <c r="T116" s="194">
        <f>SUM(T117:T124)</f>
        <v>0</v>
      </c>
      <c r="U116" s="35"/>
      <c r="V116" s="35"/>
      <c r="W116" s="35"/>
      <c r="X116" s="35"/>
      <c r="Y116" s="35"/>
      <c r="Z116" s="35"/>
      <c r="AA116" s="35"/>
      <c r="AB116" s="35"/>
      <c r="AC116" s="35"/>
      <c r="AD116" s="35"/>
      <c r="AE116" s="35"/>
      <c r="AT116" s="14" t="s">
        <v>76</v>
      </c>
      <c r="AU116" s="14" t="s">
        <v>122</v>
      </c>
      <c r="BK116" s="195">
        <f>SUM(BK117:BK124)</f>
        <v>0</v>
      </c>
    </row>
    <row r="117" s="2" customFormat="1" ht="49.05" customHeight="1">
      <c r="A117" s="35"/>
      <c r="B117" s="36"/>
      <c r="C117" s="196" t="s">
        <v>84</v>
      </c>
      <c r="D117" s="196" t="s">
        <v>136</v>
      </c>
      <c r="E117" s="197" t="s">
        <v>396</v>
      </c>
      <c r="F117" s="198" t="s">
        <v>397</v>
      </c>
      <c r="G117" s="199" t="s">
        <v>195</v>
      </c>
      <c r="H117" s="200">
        <v>7500.6719999999996</v>
      </c>
      <c r="I117" s="201"/>
      <c r="J117" s="202">
        <f>ROUND(I117*H117,2)</f>
        <v>0</v>
      </c>
      <c r="K117" s="198" t="s">
        <v>140</v>
      </c>
      <c r="L117" s="41"/>
      <c r="M117" s="203" t="s">
        <v>1</v>
      </c>
      <c r="N117" s="204" t="s">
        <v>42</v>
      </c>
      <c r="O117" s="88"/>
      <c r="P117" s="205">
        <f>O117*H117</f>
        <v>0</v>
      </c>
      <c r="Q117" s="205">
        <v>0</v>
      </c>
      <c r="R117" s="205">
        <f>Q117*H117</f>
        <v>0</v>
      </c>
      <c r="S117" s="205">
        <v>0</v>
      </c>
      <c r="T117" s="206">
        <f>S117*H117</f>
        <v>0</v>
      </c>
      <c r="U117" s="35"/>
      <c r="V117" s="35"/>
      <c r="W117" s="35"/>
      <c r="X117" s="35"/>
      <c r="Y117" s="35"/>
      <c r="Z117" s="35"/>
      <c r="AA117" s="35"/>
      <c r="AB117" s="35"/>
      <c r="AC117" s="35"/>
      <c r="AD117" s="35"/>
      <c r="AE117" s="35"/>
      <c r="AR117" s="207" t="s">
        <v>196</v>
      </c>
      <c r="AT117" s="207" t="s">
        <v>136</v>
      </c>
      <c r="AU117" s="207" t="s">
        <v>77</v>
      </c>
      <c r="AY117" s="14" t="s">
        <v>142</v>
      </c>
      <c r="BE117" s="208">
        <f>IF(N117="základní",J117,0)</f>
        <v>0</v>
      </c>
      <c r="BF117" s="208">
        <f>IF(N117="snížená",J117,0)</f>
        <v>0</v>
      </c>
      <c r="BG117" s="208">
        <f>IF(N117="zákl. přenesená",J117,0)</f>
        <v>0</v>
      </c>
      <c r="BH117" s="208">
        <f>IF(N117="sníž. přenesená",J117,0)</f>
        <v>0</v>
      </c>
      <c r="BI117" s="208">
        <f>IF(N117="nulová",J117,0)</f>
        <v>0</v>
      </c>
      <c r="BJ117" s="14" t="s">
        <v>84</v>
      </c>
      <c r="BK117" s="208">
        <f>ROUND(I117*H117,2)</f>
        <v>0</v>
      </c>
      <c r="BL117" s="14" t="s">
        <v>196</v>
      </c>
      <c r="BM117" s="207" t="s">
        <v>439</v>
      </c>
    </row>
    <row r="118" s="2" customFormat="1">
      <c r="A118" s="35"/>
      <c r="B118" s="36"/>
      <c r="C118" s="37"/>
      <c r="D118" s="209" t="s">
        <v>152</v>
      </c>
      <c r="E118" s="37"/>
      <c r="F118" s="210" t="s">
        <v>440</v>
      </c>
      <c r="G118" s="37"/>
      <c r="H118" s="37"/>
      <c r="I118" s="211"/>
      <c r="J118" s="37"/>
      <c r="K118" s="37"/>
      <c r="L118" s="41"/>
      <c r="M118" s="212"/>
      <c r="N118" s="213"/>
      <c r="O118" s="88"/>
      <c r="P118" s="88"/>
      <c r="Q118" s="88"/>
      <c r="R118" s="88"/>
      <c r="S118" s="88"/>
      <c r="T118" s="89"/>
      <c r="U118" s="35"/>
      <c r="V118" s="35"/>
      <c r="W118" s="35"/>
      <c r="X118" s="35"/>
      <c r="Y118" s="35"/>
      <c r="Z118" s="35"/>
      <c r="AA118" s="35"/>
      <c r="AB118" s="35"/>
      <c r="AC118" s="35"/>
      <c r="AD118" s="35"/>
      <c r="AE118" s="35"/>
      <c r="AT118" s="14" t="s">
        <v>152</v>
      </c>
      <c r="AU118" s="14" t="s">
        <v>77</v>
      </c>
    </row>
    <row r="119" s="10" customFormat="1">
      <c r="A119" s="10"/>
      <c r="B119" s="214"/>
      <c r="C119" s="215"/>
      <c r="D119" s="209" t="s">
        <v>159</v>
      </c>
      <c r="E119" s="216" t="s">
        <v>1</v>
      </c>
      <c r="F119" s="217" t="s">
        <v>441</v>
      </c>
      <c r="G119" s="215"/>
      <c r="H119" s="218">
        <v>7500.6719999999996</v>
      </c>
      <c r="I119" s="219"/>
      <c r="J119" s="215"/>
      <c r="K119" s="215"/>
      <c r="L119" s="220"/>
      <c r="M119" s="221"/>
      <c r="N119" s="222"/>
      <c r="O119" s="222"/>
      <c r="P119" s="222"/>
      <c r="Q119" s="222"/>
      <c r="R119" s="222"/>
      <c r="S119" s="222"/>
      <c r="T119" s="223"/>
      <c r="U119" s="10"/>
      <c r="V119" s="10"/>
      <c r="W119" s="10"/>
      <c r="X119" s="10"/>
      <c r="Y119" s="10"/>
      <c r="Z119" s="10"/>
      <c r="AA119" s="10"/>
      <c r="AB119" s="10"/>
      <c r="AC119" s="10"/>
      <c r="AD119" s="10"/>
      <c r="AE119" s="10"/>
      <c r="AT119" s="224" t="s">
        <v>159</v>
      </c>
      <c r="AU119" s="224" t="s">
        <v>77</v>
      </c>
      <c r="AV119" s="10" t="s">
        <v>86</v>
      </c>
      <c r="AW119" s="10" t="s">
        <v>33</v>
      </c>
      <c r="AX119" s="10" t="s">
        <v>84</v>
      </c>
      <c r="AY119" s="224" t="s">
        <v>142</v>
      </c>
    </row>
    <row r="120" s="2" customFormat="1" ht="49.05" customHeight="1">
      <c r="A120" s="35"/>
      <c r="B120" s="36"/>
      <c r="C120" s="196" t="s">
        <v>86</v>
      </c>
      <c r="D120" s="196" t="s">
        <v>136</v>
      </c>
      <c r="E120" s="197" t="s">
        <v>442</v>
      </c>
      <c r="F120" s="198" t="s">
        <v>443</v>
      </c>
      <c r="G120" s="199" t="s">
        <v>195</v>
      </c>
      <c r="H120" s="200">
        <v>113.233</v>
      </c>
      <c r="I120" s="201"/>
      <c r="J120" s="202">
        <f>ROUND(I120*H120,2)</f>
        <v>0</v>
      </c>
      <c r="K120" s="198" t="s">
        <v>140</v>
      </c>
      <c r="L120" s="41"/>
      <c r="M120" s="203" t="s">
        <v>1</v>
      </c>
      <c r="N120" s="204" t="s">
        <v>42</v>
      </c>
      <c r="O120" s="88"/>
      <c r="P120" s="205">
        <f>O120*H120</f>
        <v>0</v>
      </c>
      <c r="Q120" s="205">
        <v>0</v>
      </c>
      <c r="R120" s="205">
        <f>Q120*H120</f>
        <v>0</v>
      </c>
      <c r="S120" s="205">
        <v>0</v>
      </c>
      <c r="T120" s="206">
        <f>S120*H120</f>
        <v>0</v>
      </c>
      <c r="U120" s="35"/>
      <c r="V120" s="35"/>
      <c r="W120" s="35"/>
      <c r="X120" s="35"/>
      <c r="Y120" s="35"/>
      <c r="Z120" s="35"/>
      <c r="AA120" s="35"/>
      <c r="AB120" s="35"/>
      <c r="AC120" s="35"/>
      <c r="AD120" s="35"/>
      <c r="AE120" s="35"/>
      <c r="AR120" s="207" t="s">
        <v>196</v>
      </c>
      <c r="AT120" s="207" t="s">
        <v>136</v>
      </c>
      <c r="AU120" s="207" t="s">
        <v>77</v>
      </c>
      <c r="AY120" s="14" t="s">
        <v>142</v>
      </c>
      <c r="BE120" s="208">
        <f>IF(N120="základní",J120,0)</f>
        <v>0</v>
      </c>
      <c r="BF120" s="208">
        <f>IF(N120="snížená",J120,0)</f>
        <v>0</v>
      </c>
      <c r="BG120" s="208">
        <f>IF(N120="zákl. přenesená",J120,0)</f>
        <v>0</v>
      </c>
      <c r="BH120" s="208">
        <f>IF(N120="sníž. přenesená",J120,0)</f>
        <v>0</v>
      </c>
      <c r="BI120" s="208">
        <f>IF(N120="nulová",J120,0)</f>
        <v>0</v>
      </c>
      <c r="BJ120" s="14" t="s">
        <v>84</v>
      </c>
      <c r="BK120" s="208">
        <f>ROUND(I120*H120,2)</f>
        <v>0</v>
      </c>
      <c r="BL120" s="14" t="s">
        <v>196</v>
      </c>
      <c r="BM120" s="207" t="s">
        <v>444</v>
      </c>
    </row>
    <row r="121" s="2" customFormat="1">
      <c r="A121" s="35"/>
      <c r="B121" s="36"/>
      <c r="C121" s="37"/>
      <c r="D121" s="209" t="s">
        <v>152</v>
      </c>
      <c r="E121" s="37"/>
      <c r="F121" s="210" t="s">
        <v>445</v>
      </c>
      <c r="G121" s="37"/>
      <c r="H121" s="37"/>
      <c r="I121" s="211"/>
      <c r="J121" s="37"/>
      <c r="K121" s="37"/>
      <c r="L121" s="41"/>
      <c r="M121" s="212"/>
      <c r="N121" s="213"/>
      <c r="O121" s="88"/>
      <c r="P121" s="88"/>
      <c r="Q121" s="88"/>
      <c r="R121" s="88"/>
      <c r="S121" s="88"/>
      <c r="T121" s="89"/>
      <c r="U121" s="35"/>
      <c r="V121" s="35"/>
      <c r="W121" s="35"/>
      <c r="X121" s="35"/>
      <c r="Y121" s="35"/>
      <c r="Z121" s="35"/>
      <c r="AA121" s="35"/>
      <c r="AB121" s="35"/>
      <c r="AC121" s="35"/>
      <c r="AD121" s="35"/>
      <c r="AE121" s="35"/>
      <c r="AT121" s="14" t="s">
        <v>152</v>
      </c>
      <c r="AU121" s="14" t="s">
        <v>77</v>
      </c>
    </row>
    <row r="122" s="10" customFormat="1">
      <c r="A122" s="10"/>
      <c r="B122" s="214"/>
      <c r="C122" s="215"/>
      <c r="D122" s="209" t="s">
        <v>159</v>
      </c>
      <c r="E122" s="216" t="s">
        <v>1</v>
      </c>
      <c r="F122" s="217" t="s">
        <v>446</v>
      </c>
      <c r="G122" s="215"/>
      <c r="H122" s="218">
        <v>113.233</v>
      </c>
      <c r="I122" s="219"/>
      <c r="J122" s="215"/>
      <c r="K122" s="215"/>
      <c r="L122" s="220"/>
      <c r="M122" s="221"/>
      <c r="N122" s="222"/>
      <c r="O122" s="222"/>
      <c r="P122" s="222"/>
      <c r="Q122" s="222"/>
      <c r="R122" s="222"/>
      <c r="S122" s="222"/>
      <c r="T122" s="223"/>
      <c r="U122" s="10"/>
      <c r="V122" s="10"/>
      <c r="W122" s="10"/>
      <c r="X122" s="10"/>
      <c r="Y122" s="10"/>
      <c r="Z122" s="10"/>
      <c r="AA122" s="10"/>
      <c r="AB122" s="10"/>
      <c r="AC122" s="10"/>
      <c r="AD122" s="10"/>
      <c r="AE122" s="10"/>
      <c r="AT122" s="224" t="s">
        <v>159</v>
      </c>
      <c r="AU122" s="224" t="s">
        <v>77</v>
      </c>
      <c r="AV122" s="10" t="s">
        <v>86</v>
      </c>
      <c r="AW122" s="10" t="s">
        <v>33</v>
      </c>
      <c r="AX122" s="10" t="s">
        <v>84</v>
      </c>
      <c r="AY122" s="224" t="s">
        <v>142</v>
      </c>
    </row>
    <row r="123" s="2" customFormat="1" ht="24.15" customHeight="1">
      <c r="A123" s="35"/>
      <c r="B123" s="36"/>
      <c r="C123" s="196" t="s">
        <v>141</v>
      </c>
      <c r="D123" s="196" t="s">
        <v>136</v>
      </c>
      <c r="E123" s="197" t="s">
        <v>447</v>
      </c>
      <c r="F123" s="198" t="s">
        <v>448</v>
      </c>
      <c r="G123" s="199" t="s">
        <v>150</v>
      </c>
      <c r="H123" s="200">
        <v>4</v>
      </c>
      <c r="I123" s="201"/>
      <c r="J123" s="202">
        <f>ROUND(I123*H123,2)</f>
        <v>0</v>
      </c>
      <c r="K123" s="198" t="s">
        <v>140</v>
      </c>
      <c r="L123" s="41"/>
      <c r="M123" s="203" t="s">
        <v>1</v>
      </c>
      <c r="N123" s="204" t="s">
        <v>42</v>
      </c>
      <c r="O123" s="88"/>
      <c r="P123" s="205">
        <f>O123*H123</f>
        <v>0</v>
      </c>
      <c r="Q123" s="205">
        <v>0</v>
      </c>
      <c r="R123" s="205">
        <f>Q123*H123</f>
        <v>0</v>
      </c>
      <c r="S123" s="205">
        <v>0</v>
      </c>
      <c r="T123" s="206">
        <f>S123*H123</f>
        <v>0</v>
      </c>
      <c r="U123" s="35"/>
      <c r="V123" s="35"/>
      <c r="W123" s="35"/>
      <c r="X123" s="35"/>
      <c r="Y123" s="35"/>
      <c r="Z123" s="35"/>
      <c r="AA123" s="35"/>
      <c r="AB123" s="35"/>
      <c r="AC123" s="35"/>
      <c r="AD123" s="35"/>
      <c r="AE123" s="35"/>
      <c r="AR123" s="207" t="s">
        <v>196</v>
      </c>
      <c r="AT123" s="207" t="s">
        <v>136</v>
      </c>
      <c r="AU123" s="207" t="s">
        <v>77</v>
      </c>
      <c r="AY123" s="14" t="s">
        <v>142</v>
      </c>
      <c r="BE123" s="208">
        <f>IF(N123="základní",J123,0)</f>
        <v>0</v>
      </c>
      <c r="BF123" s="208">
        <f>IF(N123="snížená",J123,0)</f>
        <v>0</v>
      </c>
      <c r="BG123" s="208">
        <f>IF(N123="zákl. přenesená",J123,0)</f>
        <v>0</v>
      </c>
      <c r="BH123" s="208">
        <f>IF(N123="sníž. přenesená",J123,0)</f>
        <v>0</v>
      </c>
      <c r="BI123" s="208">
        <f>IF(N123="nulová",J123,0)</f>
        <v>0</v>
      </c>
      <c r="BJ123" s="14" t="s">
        <v>84</v>
      </c>
      <c r="BK123" s="208">
        <f>ROUND(I123*H123,2)</f>
        <v>0</v>
      </c>
      <c r="BL123" s="14" t="s">
        <v>196</v>
      </c>
      <c r="BM123" s="207" t="s">
        <v>449</v>
      </c>
    </row>
    <row r="124" s="2" customFormat="1">
      <c r="A124" s="35"/>
      <c r="B124" s="36"/>
      <c r="C124" s="37"/>
      <c r="D124" s="209" t="s">
        <v>152</v>
      </c>
      <c r="E124" s="37"/>
      <c r="F124" s="210" t="s">
        <v>450</v>
      </c>
      <c r="G124" s="37"/>
      <c r="H124" s="37"/>
      <c r="I124" s="211"/>
      <c r="J124" s="37"/>
      <c r="K124" s="37"/>
      <c r="L124" s="41"/>
      <c r="M124" s="246"/>
      <c r="N124" s="247"/>
      <c r="O124" s="248"/>
      <c r="P124" s="248"/>
      <c r="Q124" s="248"/>
      <c r="R124" s="248"/>
      <c r="S124" s="248"/>
      <c r="T124" s="249"/>
      <c r="U124" s="35"/>
      <c r="V124" s="35"/>
      <c r="W124" s="35"/>
      <c r="X124" s="35"/>
      <c r="Y124" s="35"/>
      <c r="Z124" s="35"/>
      <c r="AA124" s="35"/>
      <c r="AB124" s="35"/>
      <c r="AC124" s="35"/>
      <c r="AD124" s="35"/>
      <c r="AE124" s="35"/>
      <c r="AT124" s="14" t="s">
        <v>152</v>
      </c>
      <c r="AU124" s="14" t="s">
        <v>77</v>
      </c>
    </row>
    <row r="125" s="2" customFormat="1" ht="6.96" customHeight="1">
      <c r="A125" s="35"/>
      <c r="B125" s="63"/>
      <c r="C125" s="64"/>
      <c r="D125" s="64"/>
      <c r="E125" s="64"/>
      <c r="F125" s="64"/>
      <c r="G125" s="64"/>
      <c r="H125" s="64"/>
      <c r="I125" s="64"/>
      <c r="J125" s="64"/>
      <c r="K125" s="64"/>
      <c r="L125" s="41"/>
      <c r="M125" s="35"/>
      <c r="O125" s="35"/>
      <c r="P125" s="35"/>
      <c r="Q125" s="35"/>
      <c r="R125" s="35"/>
      <c r="S125" s="35"/>
      <c r="T125" s="35"/>
      <c r="U125" s="35"/>
      <c r="V125" s="35"/>
      <c r="W125" s="35"/>
      <c r="X125" s="35"/>
      <c r="Y125" s="35"/>
      <c r="Z125" s="35"/>
      <c r="AA125" s="35"/>
      <c r="AB125" s="35"/>
      <c r="AC125" s="35"/>
      <c r="AD125" s="35"/>
      <c r="AE125" s="35"/>
    </row>
  </sheetData>
  <sheetProtection sheet="1" autoFilter="0" formatColumns="0" formatRows="0" objects="1" scenarios="1" spinCount="100000" saltValue="azD3ytvt/wuIsuyoxvuJy6goyvQfz4yoYhenTNgQOkICY0kTkQ08qlH25OP8d7iSphU1F/YKn2lwHJNHzhKXAQ==" hashValue="EnVn7RBG1ljNVxO7jBsFjbDYqS0xDellYznR/1Yp2ZytOFQKWUhQM0YLpfwNaw80RM1ORcWz7NSzjZijJBS7eg==" algorithmName="SHA-512" password="CC35"/>
  <autoFilter ref="C115:K124"/>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112</v>
      </c>
    </row>
    <row r="3" hidden="1" s="1" customFormat="1" ht="6.96" customHeight="1">
      <c r="B3" s="143"/>
      <c r="C3" s="144"/>
      <c r="D3" s="144"/>
      <c r="E3" s="144"/>
      <c r="F3" s="144"/>
      <c r="G3" s="144"/>
      <c r="H3" s="144"/>
      <c r="I3" s="144"/>
      <c r="J3" s="144"/>
      <c r="K3" s="144"/>
      <c r="L3" s="17"/>
      <c r="AT3" s="14" t="s">
        <v>86</v>
      </c>
    </row>
    <row r="4" hidden="1" s="1" customFormat="1" ht="24.96" customHeight="1">
      <c r="B4" s="17"/>
      <c r="D4" s="145" t="s">
        <v>113</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GPK v úseku M. Lázně Lipová</v>
      </c>
      <c r="F7" s="147"/>
      <c r="G7" s="147"/>
      <c r="H7" s="147"/>
      <c r="L7" s="17"/>
    </row>
    <row r="8" hidden="1" s="2" customFormat="1" ht="12" customHeight="1">
      <c r="A8" s="35"/>
      <c r="B8" s="41"/>
      <c r="C8" s="35"/>
      <c r="D8" s="147" t="s">
        <v>114</v>
      </c>
      <c r="E8" s="35"/>
      <c r="F8" s="35"/>
      <c r="G8" s="35"/>
      <c r="H8" s="35"/>
      <c r="I8" s="35"/>
      <c r="J8" s="35"/>
      <c r="K8" s="35"/>
      <c r="L8" s="60"/>
      <c r="S8" s="35"/>
      <c r="T8" s="35"/>
      <c r="U8" s="35"/>
      <c r="V8" s="35"/>
      <c r="W8" s="35"/>
      <c r="X8" s="35"/>
      <c r="Y8" s="35"/>
      <c r="Z8" s="35"/>
      <c r="AA8" s="35"/>
      <c r="AB8" s="35"/>
      <c r="AC8" s="35"/>
      <c r="AD8" s="35"/>
      <c r="AE8" s="35"/>
    </row>
    <row r="9" hidden="1" s="2" customFormat="1" ht="16.5" customHeight="1">
      <c r="A9" s="35"/>
      <c r="B9" s="41"/>
      <c r="C9" s="35"/>
      <c r="D9" s="35"/>
      <c r="E9" s="149" t="s">
        <v>451</v>
      </c>
      <c r="F9" s="35"/>
      <c r="G9" s="35"/>
      <c r="H9" s="35"/>
      <c r="I9" s="35"/>
      <c r="J9" s="35"/>
      <c r="K9" s="35"/>
      <c r="L9" s="60"/>
      <c r="S9" s="35"/>
      <c r="T9" s="35"/>
      <c r="U9" s="35"/>
      <c r="V9" s="35"/>
      <c r="W9" s="35"/>
      <c r="X9" s="35"/>
      <c r="Y9" s="35"/>
      <c r="Z9" s="35"/>
      <c r="AA9" s="35"/>
      <c r="AB9" s="35"/>
      <c r="AC9" s="35"/>
      <c r="AD9" s="35"/>
      <c r="AE9" s="35"/>
    </row>
    <row r="10" hidden="1"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hidden="1" s="2" customFormat="1" ht="12" customHeight="1">
      <c r="A11" s="35"/>
      <c r="B11" s="41"/>
      <c r="C11" s="35"/>
      <c r="D11" s="147" t="s">
        <v>18</v>
      </c>
      <c r="E11" s="35"/>
      <c r="F11" s="138" t="s">
        <v>1</v>
      </c>
      <c r="G11" s="35"/>
      <c r="H11" s="35"/>
      <c r="I11" s="147" t="s">
        <v>19</v>
      </c>
      <c r="J11" s="138" t="s">
        <v>1</v>
      </c>
      <c r="K11" s="35"/>
      <c r="L11" s="60"/>
      <c r="S11" s="35"/>
      <c r="T11" s="35"/>
      <c r="U11" s="35"/>
      <c r="V11" s="35"/>
      <c r="W11" s="35"/>
      <c r="X11" s="35"/>
      <c r="Y11" s="35"/>
      <c r="Z11" s="35"/>
      <c r="AA11" s="35"/>
      <c r="AB11" s="35"/>
      <c r="AC11" s="35"/>
      <c r="AD11" s="35"/>
      <c r="AE11" s="35"/>
    </row>
    <row r="12" hidden="1" s="2" customFormat="1" ht="12" customHeight="1">
      <c r="A12" s="35"/>
      <c r="B12" s="41"/>
      <c r="C12" s="35"/>
      <c r="D12" s="147" t="s">
        <v>20</v>
      </c>
      <c r="E12" s="35"/>
      <c r="F12" s="138" t="s">
        <v>21</v>
      </c>
      <c r="G12" s="35"/>
      <c r="H12" s="35"/>
      <c r="I12" s="147" t="s">
        <v>22</v>
      </c>
      <c r="J12" s="150" t="str">
        <f>'Rekapitulace stavby'!AN8</f>
        <v>20. 9. 2022</v>
      </c>
      <c r="K12" s="35"/>
      <c r="L12" s="60"/>
      <c r="S12" s="35"/>
      <c r="T12" s="35"/>
      <c r="U12" s="35"/>
      <c r="V12" s="35"/>
      <c r="W12" s="35"/>
      <c r="X12" s="35"/>
      <c r="Y12" s="35"/>
      <c r="Z12" s="35"/>
      <c r="AA12" s="35"/>
      <c r="AB12" s="35"/>
      <c r="AC12" s="35"/>
      <c r="AD12" s="35"/>
      <c r="AE12" s="35"/>
    </row>
    <row r="13" hidden="1"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hidden="1" s="2" customFormat="1" ht="12" customHeight="1">
      <c r="A14" s="35"/>
      <c r="B14" s="41"/>
      <c r="C14" s="35"/>
      <c r="D14" s="147" t="s">
        <v>24</v>
      </c>
      <c r="E14" s="35"/>
      <c r="F14" s="35"/>
      <c r="G14" s="35"/>
      <c r="H14" s="35"/>
      <c r="I14" s="147" t="s">
        <v>25</v>
      </c>
      <c r="J14" s="138" t="s">
        <v>26</v>
      </c>
      <c r="K14" s="35"/>
      <c r="L14" s="60"/>
      <c r="S14" s="35"/>
      <c r="T14" s="35"/>
      <c r="U14" s="35"/>
      <c r="V14" s="35"/>
      <c r="W14" s="35"/>
      <c r="X14" s="35"/>
      <c r="Y14" s="35"/>
      <c r="Z14" s="35"/>
      <c r="AA14" s="35"/>
      <c r="AB14" s="35"/>
      <c r="AC14" s="35"/>
      <c r="AD14" s="35"/>
      <c r="AE14" s="35"/>
    </row>
    <row r="15" hidden="1" s="2" customFormat="1" ht="18" customHeight="1">
      <c r="A15" s="35"/>
      <c r="B15" s="41"/>
      <c r="C15" s="35"/>
      <c r="D15" s="35"/>
      <c r="E15" s="138" t="s">
        <v>27</v>
      </c>
      <c r="F15" s="35"/>
      <c r="G15" s="35"/>
      <c r="H15" s="35"/>
      <c r="I15" s="147" t="s">
        <v>28</v>
      </c>
      <c r="J15" s="138" t="s">
        <v>29</v>
      </c>
      <c r="K15" s="35"/>
      <c r="L15" s="60"/>
      <c r="S15" s="35"/>
      <c r="T15" s="35"/>
      <c r="U15" s="35"/>
      <c r="V15" s="35"/>
      <c r="W15" s="35"/>
      <c r="X15" s="35"/>
      <c r="Y15" s="35"/>
      <c r="Z15" s="35"/>
      <c r="AA15" s="35"/>
      <c r="AB15" s="35"/>
      <c r="AC15" s="35"/>
      <c r="AD15" s="35"/>
      <c r="AE15" s="35"/>
    </row>
    <row r="16" hidden="1"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hidden="1" s="2" customFormat="1" ht="12" customHeight="1">
      <c r="A17" s="35"/>
      <c r="B17" s="41"/>
      <c r="C17" s="35"/>
      <c r="D17" s="147" t="s">
        <v>30</v>
      </c>
      <c r="E17" s="35"/>
      <c r="F17" s="35"/>
      <c r="G17" s="35"/>
      <c r="H17" s="35"/>
      <c r="I17" s="147" t="s">
        <v>25</v>
      </c>
      <c r="J17" s="30" t="str">
        <f>'Rekapitulace stavby'!AN13</f>
        <v>Vyplň údaj</v>
      </c>
      <c r="K17" s="35"/>
      <c r="L17" s="60"/>
      <c r="S17" s="35"/>
      <c r="T17" s="35"/>
      <c r="U17" s="35"/>
      <c r="V17" s="35"/>
      <c r="W17" s="35"/>
      <c r="X17" s="35"/>
      <c r="Y17" s="35"/>
      <c r="Z17" s="35"/>
      <c r="AA17" s="35"/>
      <c r="AB17" s="35"/>
      <c r="AC17" s="35"/>
      <c r="AD17" s="35"/>
      <c r="AE17" s="35"/>
    </row>
    <row r="18" hidden="1" s="2" customFormat="1" ht="18" customHeight="1">
      <c r="A18" s="35"/>
      <c r="B18" s="41"/>
      <c r="C18" s="35"/>
      <c r="D18" s="35"/>
      <c r="E18" s="30" t="str">
        <f>'Rekapitulace stavby'!E14</f>
        <v>Vyplň údaj</v>
      </c>
      <c r="F18" s="138"/>
      <c r="G18" s="138"/>
      <c r="H18" s="138"/>
      <c r="I18" s="147" t="s">
        <v>28</v>
      </c>
      <c r="J18" s="30" t="str">
        <f>'Rekapitulace stavby'!AN14</f>
        <v>Vyplň údaj</v>
      </c>
      <c r="K18" s="35"/>
      <c r="L18" s="60"/>
      <c r="S18" s="35"/>
      <c r="T18" s="35"/>
      <c r="U18" s="35"/>
      <c r="V18" s="35"/>
      <c r="W18" s="35"/>
      <c r="X18" s="35"/>
      <c r="Y18" s="35"/>
      <c r="Z18" s="35"/>
      <c r="AA18" s="35"/>
      <c r="AB18" s="35"/>
      <c r="AC18" s="35"/>
      <c r="AD18" s="35"/>
      <c r="AE18" s="35"/>
    </row>
    <row r="19" hidden="1"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hidden="1" s="2" customFormat="1" ht="12" customHeight="1">
      <c r="A20" s="35"/>
      <c r="B20" s="41"/>
      <c r="C20" s="35"/>
      <c r="D20" s="147" t="s">
        <v>32</v>
      </c>
      <c r="E20" s="35"/>
      <c r="F20" s="35"/>
      <c r="G20" s="35"/>
      <c r="H20" s="35"/>
      <c r="I20" s="147" t="s">
        <v>25</v>
      </c>
      <c r="J20" s="138" t="s">
        <v>1</v>
      </c>
      <c r="K20" s="35"/>
      <c r="L20" s="60"/>
      <c r="S20" s="35"/>
      <c r="T20" s="35"/>
      <c r="U20" s="35"/>
      <c r="V20" s="35"/>
      <c r="W20" s="35"/>
      <c r="X20" s="35"/>
      <c r="Y20" s="35"/>
      <c r="Z20" s="35"/>
      <c r="AA20" s="35"/>
      <c r="AB20" s="35"/>
      <c r="AC20" s="35"/>
      <c r="AD20" s="35"/>
      <c r="AE20" s="35"/>
    </row>
    <row r="21" hidden="1" s="2" customFormat="1" ht="18" customHeight="1">
      <c r="A21" s="35"/>
      <c r="B21" s="41"/>
      <c r="C21" s="35"/>
      <c r="D21" s="35"/>
      <c r="E21" s="138" t="s">
        <v>21</v>
      </c>
      <c r="F21" s="35"/>
      <c r="G21" s="35"/>
      <c r="H21" s="35"/>
      <c r="I21" s="147" t="s">
        <v>28</v>
      </c>
      <c r="J21" s="138" t="s">
        <v>1</v>
      </c>
      <c r="K21" s="35"/>
      <c r="L21" s="60"/>
      <c r="S21" s="35"/>
      <c r="T21" s="35"/>
      <c r="U21" s="35"/>
      <c r="V21" s="35"/>
      <c r="W21" s="35"/>
      <c r="X21" s="35"/>
      <c r="Y21" s="35"/>
      <c r="Z21" s="35"/>
      <c r="AA21" s="35"/>
      <c r="AB21" s="35"/>
      <c r="AC21" s="35"/>
      <c r="AD21" s="35"/>
      <c r="AE21" s="35"/>
    </row>
    <row r="22" hidden="1"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hidden="1" s="2" customFormat="1" ht="12" customHeight="1">
      <c r="A23" s="35"/>
      <c r="B23" s="41"/>
      <c r="C23" s="35"/>
      <c r="D23" s="147" t="s">
        <v>34</v>
      </c>
      <c r="E23" s="35"/>
      <c r="F23" s="35"/>
      <c r="G23" s="35"/>
      <c r="H23" s="35"/>
      <c r="I23" s="147" t="s">
        <v>25</v>
      </c>
      <c r="J23" s="138" t="s">
        <v>1</v>
      </c>
      <c r="K23" s="35"/>
      <c r="L23" s="60"/>
      <c r="S23" s="35"/>
      <c r="T23" s="35"/>
      <c r="U23" s="35"/>
      <c r="V23" s="35"/>
      <c r="W23" s="35"/>
      <c r="X23" s="35"/>
      <c r="Y23" s="35"/>
      <c r="Z23" s="35"/>
      <c r="AA23" s="35"/>
      <c r="AB23" s="35"/>
      <c r="AC23" s="35"/>
      <c r="AD23" s="35"/>
      <c r="AE23" s="35"/>
    </row>
    <row r="24" hidden="1" s="2" customFormat="1" ht="18" customHeight="1">
      <c r="A24" s="35"/>
      <c r="B24" s="41"/>
      <c r="C24" s="35"/>
      <c r="D24" s="35"/>
      <c r="E24" s="138" t="s">
        <v>35</v>
      </c>
      <c r="F24" s="35"/>
      <c r="G24" s="35"/>
      <c r="H24" s="35"/>
      <c r="I24" s="147" t="s">
        <v>28</v>
      </c>
      <c r="J24" s="138" t="s">
        <v>1</v>
      </c>
      <c r="K24" s="35"/>
      <c r="L24" s="60"/>
      <c r="S24" s="35"/>
      <c r="T24" s="35"/>
      <c r="U24" s="35"/>
      <c r="V24" s="35"/>
      <c r="W24" s="35"/>
      <c r="X24" s="35"/>
      <c r="Y24" s="35"/>
      <c r="Z24" s="35"/>
      <c r="AA24" s="35"/>
      <c r="AB24" s="35"/>
      <c r="AC24" s="35"/>
      <c r="AD24" s="35"/>
      <c r="AE24" s="35"/>
    </row>
    <row r="25" hidden="1"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hidden="1" s="2" customFormat="1" ht="12" customHeight="1">
      <c r="A26" s="35"/>
      <c r="B26" s="41"/>
      <c r="C26" s="35"/>
      <c r="D26" s="147" t="s">
        <v>36</v>
      </c>
      <c r="E26" s="35"/>
      <c r="F26" s="35"/>
      <c r="G26" s="35"/>
      <c r="H26" s="35"/>
      <c r="I26" s="35"/>
      <c r="J26" s="35"/>
      <c r="K26" s="35"/>
      <c r="L26" s="60"/>
      <c r="S26" s="35"/>
      <c r="T26" s="35"/>
      <c r="U26" s="35"/>
      <c r="V26" s="35"/>
      <c r="W26" s="35"/>
      <c r="X26" s="35"/>
      <c r="Y26" s="35"/>
      <c r="Z26" s="35"/>
      <c r="AA26" s="35"/>
      <c r="AB26" s="35"/>
      <c r="AC26" s="35"/>
      <c r="AD26" s="35"/>
      <c r="AE26" s="35"/>
    </row>
    <row r="27" hidden="1" s="8" customFormat="1" ht="16.5" customHeight="1">
      <c r="A27" s="151"/>
      <c r="B27" s="152"/>
      <c r="C27" s="151"/>
      <c r="D27" s="151"/>
      <c r="E27" s="153" t="s">
        <v>1</v>
      </c>
      <c r="F27" s="153"/>
      <c r="G27" s="153"/>
      <c r="H27" s="153"/>
      <c r="I27" s="151"/>
      <c r="J27" s="151"/>
      <c r="K27" s="151"/>
      <c r="L27" s="154"/>
      <c r="S27" s="151"/>
      <c r="T27" s="151"/>
      <c r="U27" s="151"/>
      <c r="V27" s="151"/>
      <c r="W27" s="151"/>
      <c r="X27" s="151"/>
      <c r="Y27" s="151"/>
      <c r="Z27" s="151"/>
      <c r="AA27" s="151"/>
      <c r="AB27" s="151"/>
      <c r="AC27" s="151"/>
      <c r="AD27" s="151"/>
      <c r="AE27" s="151"/>
    </row>
    <row r="28" hidden="1"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hidden="1" s="2" customFormat="1" ht="6.96" customHeight="1">
      <c r="A29" s="35"/>
      <c r="B29" s="41"/>
      <c r="C29" s="35"/>
      <c r="D29" s="155"/>
      <c r="E29" s="155"/>
      <c r="F29" s="155"/>
      <c r="G29" s="155"/>
      <c r="H29" s="155"/>
      <c r="I29" s="155"/>
      <c r="J29" s="155"/>
      <c r="K29" s="155"/>
      <c r="L29" s="60"/>
      <c r="S29" s="35"/>
      <c r="T29" s="35"/>
      <c r="U29" s="35"/>
      <c r="V29" s="35"/>
      <c r="W29" s="35"/>
      <c r="X29" s="35"/>
      <c r="Y29" s="35"/>
      <c r="Z29" s="35"/>
      <c r="AA29" s="35"/>
      <c r="AB29" s="35"/>
      <c r="AC29" s="35"/>
      <c r="AD29" s="35"/>
      <c r="AE29" s="35"/>
    </row>
    <row r="30" hidden="1" s="2" customFormat="1" ht="25.44" customHeight="1">
      <c r="A30" s="35"/>
      <c r="B30" s="41"/>
      <c r="C30" s="35"/>
      <c r="D30" s="156" t="s">
        <v>37</v>
      </c>
      <c r="E30" s="35"/>
      <c r="F30" s="35"/>
      <c r="G30" s="35"/>
      <c r="H30" s="35"/>
      <c r="I30" s="35"/>
      <c r="J30" s="157">
        <f>ROUND(J116, 2)</f>
        <v>0</v>
      </c>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14.4" customHeight="1">
      <c r="A32" s="35"/>
      <c r="B32" s="41"/>
      <c r="C32" s="35"/>
      <c r="D32" s="35"/>
      <c r="E32" s="35"/>
      <c r="F32" s="158" t="s">
        <v>39</v>
      </c>
      <c r="G32" s="35"/>
      <c r="H32" s="35"/>
      <c r="I32" s="158" t="s">
        <v>38</v>
      </c>
      <c r="J32" s="158" t="s">
        <v>40</v>
      </c>
      <c r="K32" s="35"/>
      <c r="L32" s="60"/>
      <c r="S32" s="35"/>
      <c r="T32" s="35"/>
      <c r="U32" s="35"/>
      <c r="V32" s="35"/>
      <c r="W32" s="35"/>
      <c r="X32" s="35"/>
      <c r="Y32" s="35"/>
      <c r="Z32" s="35"/>
      <c r="AA32" s="35"/>
      <c r="AB32" s="35"/>
      <c r="AC32" s="35"/>
      <c r="AD32" s="35"/>
      <c r="AE32" s="35"/>
    </row>
    <row r="33" hidden="1" s="2" customFormat="1" ht="14.4" customHeight="1">
      <c r="A33" s="35"/>
      <c r="B33" s="41"/>
      <c r="C33" s="35"/>
      <c r="D33" s="159" t="s">
        <v>41</v>
      </c>
      <c r="E33" s="147" t="s">
        <v>42</v>
      </c>
      <c r="F33" s="160">
        <f>ROUND((SUM(BE116:BE128)),  2)</f>
        <v>0</v>
      </c>
      <c r="G33" s="35"/>
      <c r="H33" s="35"/>
      <c r="I33" s="161">
        <v>0.20999999999999999</v>
      </c>
      <c r="J33" s="160">
        <f>ROUND(((SUM(BE116:BE128))*I33),  2)</f>
        <v>0</v>
      </c>
      <c r="K33" s="35"/>
      <c r="L33" s="60"/>
      <c r="S33" s="35"/>
      <c r="T33" s="35"/>
      <c r="U33" s="35"/>
      <c r="V33" s="35"/>
      <c r="W33" s="35"/>
      <c r="X33" s="35"/>
      <c r="Y33" s="35"/>
      <c r="Z33" s="35"/>
      <c r="AA33" s="35"/>
      <c r="AB33" s="35"/>
      <c r="AC33" s="35"/>
      <c r="AD33" s="35"/>
      <c r="AE33" s="35"/>
    </row>
    <row r="34" hidden="1" s="2" customFormat="1" ht="14.4" customHeight="1">
      <c r="A34" s="35"/>
      <c r="B34" s="41"/>
      <c r="C34" s="35"/>
      <c r="D34" s="35"/>
      <c r="E34" s="147" t="s">
        <v>43</v>
      </c>
      <c r="F34" s="160">
        <f>ROUND((SUM(BF116:BF128)),  2)</f>
        <v>0</v>
      </c>
      <c r="G34" s="35"/>
      <c r="H34" s="35"/>
      <c r="I34" s="161">
        <v>0.14999999999999999</v>
      </c>
      <c r="J34" s="160">
        <f>ROUND(((SUM(BF116:BF128))*I34),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47" t="s">
        <v>44</v>
      </c>
      <c r="F35" s="160">
        <f>ROUND((SUM(BG116:BG128)),  2)</f>
        <v>0</v>
      </c>
      <c r="G35" s="35"/>
      <c r="H35" s="35"/>
      <c r="I35" s="161">
        <v>0.20999999999999999</v>
      </c>
      <c r="J35" s="160">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45</v>
      </c>
      <c r="F36" s="160">
        <f>ROUND((SUM(BH116:BH128)),  2)</f>
        <v>0</v>
      </c>
      <c r="G36" s="35"/>
      <c r="H36" s="35"/>
      <c r="I36" s="161">
        <v>0.14999999999999999</v>
      </c>
      <c r="J36" s="160">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46</v>
      </c>
      <c r="F37" s="160">
        <f>ROUND((SUM(BI116:BI128)),  2)</f>
        <v>0</v>
      </c>
      <c r="G37" s="35"/>
      <c r="H37" s="35"/>
      <c r="I37" s="161">
        <v>0</v>
      </c>
      <c r="J37" s="160">
        <f>0</f>
        <v>0</v>
      </c>
      <c r="K37" s="35"/>
      <c r="L37" s="60"/>
      <c r="S37" s="35"/>
      <c r="T37" s="35"/>
      <c r="U37" s="35"/>
      <c r="V37" s="35"/>
      <c r="W37" s="35"/>
      <c r="X37" s="35"/>
      <c r="Y37" s="35"/>
      <c r="Z37" s="35"/>
      <c r="AA37" s="35"/>
      <c r="AB37" s="35"/>
      <c r="AC37" s="35"/>
      <c r="AD37" s="35"/>
      <c r="AE37" s="35"/>
    </row>
    <row r="38" hidden="1"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hidden="1" s="2" customFormat="1" ht="25.44" customHeight="1">
      <c r="A39" s="35"/>
      <c r="B39" s="41"/>
      <c r="C39" s="162"/>
      <c r="D39" s="163" t="s">
        <v>47</v>
      </c>
      <c r="E39" s="164"/>
      <c r="F39" s="164"/>
      <c r="G39" s="165" t="s">
        <v>48</v>
      </c>
      <c r="H39" s="166" t="s">
        <v>49</v>
      </c>
      <c r="I39" s="164"/>
      <c r="J39" s="167">
        <f>SUM(J30:J37)</f>
        <v>0</v>
      </c>
      <c r="K39" s="168"/>
      <c r="L39" s="60"/>
      <c r="S39" s="35"/>
      <c r="T39" s="35"/>
      <c r="U39" s="35"/>
      <c r="V39" s="35"/>
      <c r="W39" s="35"/>
      <c r="X39" s="35"/>
      <c r="Y39" s="35"/>
      <c r="Z39" s="35"/>
      <c r="AA39" s="35"/>
      <c r="AB39" s="35"/>
      <c r="AC39" s="35"/>
      <c r="AD39" s="35"/>
      <c r="AE39" s="35"/>
    </row>
    <row r="40" hidden="1"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1" customFormat="1" ht="14.4" customHeight="1">
      <c r="B41" s="17"/>
      <c r="L41" s="17"/>
    </row>
    <row r="42" hidden="1" s="1" customFormat="1" ht="14.4" customHeight="1">
      <c r="B42" s="17"/>
      <c r="L42" s="17"/>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50</v>
      </c>
      <c r="E50" s="170"/>
      <c r="F50" s="170"/>
      <c r="G50" s="169" t="s">
        <v>51</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52</v>
      </c>
      <c r="E61" s="172"/>
      <c r="F61" s="173" t="s">
        <v>53</v>
      </c>
      <c r="G61" s="171" t="s">
        <v>52</v>
      </c>
      <c r="H61" s="172"/>
      <c r="I61" s="172"/>
      <c r="J61" s="174" t="s">
        <v>53</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54</v>
      </c>
      <c r="E65" s="175"/>
      <c r="F65" s="175"/>
      <c r="G65" s="169" t="s">
        <v>55</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52</v>
      </c>
      <c r="E76" s="172"/>
      <c r="F76" s="173" t="s">
        <v>53</v>
      </c>
      <c r="G76" s="171" t="s">
        <v>52</v>
      </c>
      <c r="H76" s="172"/>
      <c r="I76" s="172"/>
      <c r="J76" s="174" t="s">
        <v>53</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118</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GPK v úseku M. Lázně Lipová</v>
      </c>
      <c r="F85" s="29"/>
      <c r="G85" s="29"/>
      <c r="H85" s="29"/>
      <c r="I85" s="37"/>
      <c r="J85" s="37"/>
      <c r="K85" s="37"/>
      <c r="L85" s="60"/>
      <c r="S85" s="35"/>
      <c r="T85" s="35"/>
      <c r="U85" s="35"/>
      <c r="V85" s="35"/>
      <c r="W85" s="35"/>
      <c r="X85" s="35"/>
      <c r="Y85" s="35"/>
      <c r="Z85" s="35"/>
      <c r="AA85" s="35"/>
      <c r="AB85" s="35"/>
      <c r="AC85" s="35"/>
      <c r="AD85" s="35"/>
      <c r="AE85" s="35"/>
    </row>
    <row r="86" hidden="1" s="2" customFormat="1" ht="12" customHeight="1">
      <c r="A86" s="35"/>
      <c r="B86" s="36"/>
      <c r="C86" s="29" t="s">
        <v>114</v>
      </c>
      <c r="D86" s="37"/>
      <c r="E86" s="37"/>
      <c r="F86" s="37"/>
      <c r="G86" s="37"/>
      <c r="H86" s="37"/>
      <c r="I86" s="37"/>
      <c r="J86" s="37"/>
      <c r="K86" s="37"/>
      <c r="L86" s="60"/>
      <c r="S86" s="35"/>
      <c r="T86" s="35"/>
      <c r="U86" s="35"/>
      <c r="V86" s="35"/>
      <c r="W86" s="35"/>
      <c r="X86" s="35"/>
      <c r="Y86" s="35"/>
      <c r="Z86" s="35"/>
      <c r="AA86" s="35"/>
      <c r="AB86" s="35"/>
      <c r="AC86" s="35"/>
      <c r="AD86" s="35"/>
      <c r="AE86" s="35"/>
    </row>
    <row r="87" hidden="1" s="2" customFormat="1" ht="16.5" customHeight="1">
      <c r="A87" s="35"/>
      <c r="B87" s="36"/>
      <c r="C87" s="37"/>
      <c r="D87" s="37"/>
      <c r="E87" s="73" t="str">
        <f>E9</f>
        <v>A.6 - VON</v>
      </c>
      <c r="F87" s="37"/>
      <c r="G87" s="37"/>
      <c r="H87" s="37"/>
      <c r="I87" s="37"/>
      <c r="J87" s="37"/>
      <c r="K87" s="37"/>
      <c r="L87" s="60"/>
      <c r="S87" s="35"/>
      <c r="T87" s="35"/>
      <c r="U87" s="35"/>
      <c r="V87" s="35"/>
      <c r="W87" s="35"/>
      <c r="X87" s="35"/>
      <c r="Y87" s="35"/>
      <c r="Z87" s="35"/>
      <c r="AA87" s="35"/>
      <c r="AB87" s="35"/>
      <c r="AC87" s="35"/>
      <c r="AD87" s="35"/>
      <c r="AE87" s="35"/>
    </row>
    <row r="88" hidden="1"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2" customHeight="1">
      <c r="A89" s="35"/>
      <c r="B89" s="36"/>
      <c r="C89" s="29" t="s">
        <v>20</v>
      </c>
      <c r="D89" s="37"/>
      <c r="E89" s="37"/>
      <c r="F89" s="24" t="str">
        <f>F12</f>
        <v xml:space="preserve"> </v>
      </c>
      <c r="G89" s="37"/>
      <c r="H89" s="37"/>
      <c r="I89" s="29" t="s">
        <v>22</v>
      </c>
      <c r="J89" s="76" t="str">
        <f>IF(J12="","",J12)</f>
        <v>20. 9. 2022</v>
      </c>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5.15" customHeight="1">
      <c r="A91" s="35"/>
      <c r="B91" s="36"/>
      <c r="C91" s="29" t="s">
        <v>24</v>
      </c>
      <c r="D91" s="37"/>
      <c r="E91" s="37"/>
      <c r="F91" s="24" t="str">
        <f>E15</f>
        <v>Správa železnic,s.o.;OŘ ÚNL-ST Karlovy Vary</v>
      </c>
      <c r="G91" s="37"/>
      <c r="H91" s="37"/>
      <c r="I91" s="29" t="s">
        <v>32</v>
      </c>
      <c r="J91" s="33" t="str">
        <f>E21</f>
        <v xml:space="preserve"> </v>
      </c>
      <c r="K91" s="37"/>
      <c r="L91" s="60"/>
      <c r="S91" s="35"/>
      <c r="T91" s="35"/>
      <c r="U91" s="35"/>
      <c r="V91" s="35"/>
      <c r="W91" s="35"/>
      <c r="X91" s="35"/>
      <c r="Y91" s="35"/>
      <c r="Z91" s="35"/>
      <c r="AA91" s="35"/>
      <c r="AB91" s="35"/>
      <c r="AC91" s="35"/>
      <c r="AD91" s="35"/>
      <c r="AE91" s="35"/>
    </row>
    <row r="92" hidden="1" s="2" customFormat="1" ht="15.15" customHeight="1">
      <c r="A92" s="35"/>
      <c r="B92" s="36"/>
      <c r="C92" s="29" t="s">
        <v>30</v>
      </c>
      <c r="D92" s="37"/>
      <c r="E92" s="37"/>
      <c r="F92" s="24" t="str">
        <f>IF(E18="","",E18)</f>
        <v>Vyplň údaj</v>
      </c>
      <c r="G92" s="37"/>
      <c r="H92" s="37"/>
      <c r="I92" s="29" t="s">
        <v>34</v>
      </c>
      <c r="J92" s="33" t="str">
        <f>E24</f>
        <v>Pavlína Liprtová</v>
      </c>
      <c r="K92" s="37"/>
      <c r="L92" s="60"/>
      <c r="S92" s="35"/>
      <c r="T92" s="35"/>
      <c r="U92" s="35"/>
      <c r="V92" s="35"/>
      <c r="W92" s="35"/>
      <c r="X92" s="35"/>
      <c r="Y92" s="35"/>
      <c r="Z92" s="35"/>
      <c r="AA92" s="35"/>
      <c r="AB92" s="35"/>
      <c r="AC92" s="35"/>
      <c r="AD92" s="35"/>
      <c r="AE92" s="35"/>
    </row>
    <row r="93" hidden="1"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hidden="1" s="2" customFormat="1" ht="29.28" customHeight="1">
      <c r="A94" s="35"/>
      <c r="B94" s="36"/>
      <c r="C94" s="181" t="s">
        <v>119</v>
      </c>
      <c r="D94" s="182"/>
      <c r="E94" s="182"/>
      <c r="F94" s="182"/>
      <c r="G94" s="182"/>
      <c r="H94" s="182"/>
      <c r="I94" s="182"/>
      <c r="J94" s="183" t="s">
        <v>120</v>
      </c>
      <c r="K94" s="182"/>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2.8" customHeight="1">
      <c r="A96" s="35"/>
      <c r="B96" s="36"/>
      <c r="C96" s="184" t="s">
        <v>121</v>
      </c>
      <c r="D96" s="37"/>
      <c r="E96" s="37"/>
      <c r="F96" s="37"/>
      <c r="G96" s="37"/>
      <c r="H96" s="37"/>
      <c r="I96" s="37"/>
      <c r="J96" s="107">
        <f>J116</f>
        <v>0</v>
      </c>
      <c r="K96" s="37"/>
      <c r="L96" s="60"/>
      <c r="S96" s="35"/>
      <c r="T96" s="35"/>
      <c r="U96" s="35"/>
      <c r="V96" s="35"/>
      <c r="W96" s="35"/>
      <c r="X96" s="35"/>
      <c r="Y96" s="35"/>
      <c r="Z96" s="35"/>
      <c r="AA96" s="35"/>
      <c r="AB96" s="35"/>
      <c r="AC96" s="35"/>
      <c r="AD96" s="35"/>
      <c r="AE96" s="35"/>
      <c r="AU96" s="14" t="s">
        <v>122</v>
      </c>
    </row>
    <row r="97" hidden="1" s="2" customFormat="1" ht="21.84"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6.96" customHeight="1">
      <c r="A98" s="35"/>
      <c r="B98" s="63"/>
      <c r="C98" s="64"/>
      <c r="D98" s="64"/>
      <c r="E98" s="64"/>
      <c r="F98" s="64"/>
      <c r="G98" s="64"/>
      <c r="H98" s="64"/>
      <c r="I98" s="64"/>
      <c r="J98" s="64"/>
      <c r="K98" s="64"/>
      <c r="L98" s="60"/>
      <c r="S98" s="35"/>
      <c r="T98" s="35"/>
      <c r="U98" s="35"/>
      <c r="V98" s="35"/>
      <c r="W98" s="35"/>
      <c r="X98" s="35"/>
      <c r="Y98" s="35"/>
      <c r="Z98" s="35"/>
      <c r="AA98" s="35"/>
      <c r="AB98" s="35"/>
      <c r="AC98" s="35"/>
      <c r="AD98" s="35"/>
      <c r="AE98" s="35"/>
    </row>
    <row r="99" hidden="1"/>
    <row r="100" hidden="1"/>
    <row r="101" hidden="1"/>
    <row r="102" s="2" customFormat="1" ht="6.96" customHeight="1">
      <c r="A102" s="35"/>
      <c r="B102" s="65"/>
      <c r="C102" s="66"/>
      <c r="D102" s="66"/>
      <c r="E102" s="66"/>
      <c r="F102" s="66"/>
      <c r="G102" s="66"/>
      <c r="H102" s="66"/>
      <c r="I102" s="66"/>
      <c r="J102" s="66"/>
      <c r="K102" s="66"/>
      <c r="L102" s="60"/>
      <c r="S102" s="35"/>
      <c r="T102" s="35"/>
      <c r="U102" s="35"/>
      <c r="V102" s="35"/>
      <c r="W102" s="35"/>
      <c r="X102" s="35"/>
      <c r="Y102" s="35"/>
      <c r="Z102" s="35"/>
      <c r="AA102" s="35"/>
      <c r="AB102" s="35"/>
      <c r="AC102" s="35"/>
      <c r="AD102" s="35"/>
      <c r="AE102" s="35"/>
    </row>
    <row r="103" s="2" customFormat="1" ht="24.96" customHeight="1">
      <c r="A103" s="35"/>
      <c r="B103" s="36"/>
      <c r="C103" s="20" t="s">
        <v>123</v>
      </c>
      <c r="D103" s="37"/>
      <c r="E103" s="37"/>
      <c r="F103" s="37"/>
      <c r="G103" s="37"/>
      <c r="H103" s="37"/>
      <c r="I103" s="37"/>
      <c r="J103" s="37"/>
      <c r="K103" s="37"/>
      <c r="L103" s="60"/>
      <c r="S103" s="35"/>
      <c r="T103" s="35"/>
      <c r="U103" s="35"/>
      <c r="V103" s="35"/>
      <c r="W103" s="35"/>
      <c r="X103" s="35"/>
      <c r="Y103" s="35"/>
      <c r="Z103" s="35"/>
      <c r="AA103" s="35"/>
      <c r="AB103" s="35"/>
      <c r="AC103" s="35"/>
      <c r="AD103" s="35"/>
      <c r="AE103" s="35"/>
    </row>
    <row r="104" s="2" customFormat="1" ht="6.96"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12" customHeight="1">
      <c r="A105" s="35"/>
      <c r="B105" s="36"/>
      <c r="C105" s="29" t="s">
        <v>16</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16.5" customHeight="1">
      <c r="A106" s="35"/>
      <c r="B106" s="36"/>
      <c r="C106" s="37"/>
      <c r="D106" s="37"/>
      <c r="E106" s="180" t="str">
        <f>E7</f>
        <v>Oprava GPK v úseku M. Lázně Lipová</v>
      </c>
      <c r="F106" s="29"/>
      <c r="G106" s="29"/>
      <c r="H106" s="29"/>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114</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73" t="str">
        <f>E9</f>
        <v>A.6 - VON</v>
      </c>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20</v>
      </c>
      <c r="D110" s="37"/>
      <c r="E110" s="37"/>
      <c r="F110" s="24" t="str">
        <f>F12</f>
        <v xml:space="preserve"> </v>
      </c>
      <c r="G110" s="37"/>
      <c r="H110" s="37"/>
      <c r="I110" s="29" t="s">
        <v>22</v>
      </c>
      <c r="J110" s="76" t="str">
        <f>IF(J12="","",J12)</f>
        <v>20. 9. 2022</v>
      </c>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5.15" customHeight="1">
      <c r="A112" s="35"/>
      <c r="B112" s="36"/>
      <c r="C112" s="29" t="s">
        <v>24</v>
      </c>
      <c r="D112" s="37"/>
      <c r="E112" s="37"/>
      <c r="F112" s="24" t="str">
        <f>E15</f>
        <v>Správa železnic,s.o.;OŘ ÚNL-ST Karlovy Vary</v>
      </c>
      <c r="G112" s="37"/>
      <c r="H112" s="37"/>
      <c r="I112" s="29" t="s">
        <v>32</v>
      </c>
      <c r="J112" s="33" t="str">
        <f>E21</f>
        <v xml:space="preserve"> </v>
      </c>
      <c r="K112" s="37"/>
      <c r="L112" s="60"/>
      <c r="S112" s="35"/>
      <c r="T112" s="35"/>
      <c r="U112" s="35"/>
      <c r="V112" s="35"/>
      <c r="W112" s="35"/>
      <c r="X112" s="35"/>
      <c r="Y112" s="35"/>
      <c r="Z112" s="35"/>
      <c r="AA112" s="35"/>
      <c r="AB112" s="35"/>
      <c r="AC112" s="35"/>
      <c r="AD112" s="35"/>
      <c r="AE112" s="35"/>
    </row>
    <row r="113" s="2" customFormat="1" ht="15.15" customHeight="1">
      <c r="A113" s="35"/>
      <c r="B113" s="36"/>
      <c r="C113" s="29" t="s">
        <v>30</v>
      </c>
      <c r="D113" s="37"/>
      <c r="E113" s="37"/>
      <c r="F113" s="24" t="str">
        <f>IF(E18="","",E18)</f>
        <v>Vyplň údaj</v>
      </c>
      <c r="G113" s="37"/>
      <c r="H113" s="37"/>
      <c r="I113" s="29" t="s">
        <v>34</v>
      </c>
      <c r="J113" s="33" t="str">
        <f>E24</f>
        <v>Pavlína Liprtová</v>
      </c>
      <c r="K113" s="37"/>
      <c r="L113" s="60"/>
      <c r="S113" s="35"/>
      <c r="T113" s="35"/>
      <c r="U113" s="35"/>
      <c r="V113" s="35"/>
      <c r="W113" s="35"/>
      <c r="X113" s="35"/>
      <c r="Y113" s="35"/>
      <c r="Z113" s="35"/>
      <c r="AA113" s="35"/>
      <c r="AB113" s="35"/>
      <c r="AC113" s="35"/>
      <c r="AD113" s="35"/>
      <c r="AE113" s="35"/>
    </row>
    <row r="114" s="2" customFormat="1" ht="10.32"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9" customFormat="1" ht="29.28" customHeight="1">
      <c r="A115" s="185"/>
      <c r="B115" s="186"/>
      <c r="C115" s="187" t="s">
        <v>124</v>
      </c>
      <c r="D115" s="188" t="s">
        <v>62</v>
      </c>
      <c r="E115" s="188" t="s">
        <v>58</v>
      </c>
      <c r="F115" s="188" t="s">
        <v>59</v>
      </c>
      <c r="G115" s="188" t="s">
        <v>125</v>
      </c>
      <c r="H115" s="188" t="s">
        <v>126</v>
      </c>
      <c r="I115" s="188" t="s">
        <v>127</v>
      </c>
      <c r="J115" s="188" t="s">
        <v>120</v>
      </c>
      <c r="K115" s="189" t="s">
        <v>128</v>
      </c>
      <c r="L115" s="190"/>
      <c r="M115" s="97" t="s">
        <v>1</v>
      </c>
      <c r="N115" s="98" t="s">
        <v>41</v>
      </c>
      <c r="O115" s="98" t="s">
        <v>129</v>
      </c>
      <c r="P115" s="98" t="s">
        <v>130</v>
      </c>
      <c r="Q115" s="98" t="s">
        <v>131</v>
      </c>
      <c r="R115" s="98" t="s">
        <v>132</v>
      </c>
      <c r="S115" s="98" t="s">
        <v>133</v>
      </c>
      <c r="T115" s="99" t="s">
        <v>134</v>
      </c>
      <c r="U115" s="185"/>
      <c r="V115" s="185"/>
      <c r="W115" s="185"/>
      <c r="X115" s="185"/>
      <c r="Y115" s="185"/>
      <c r="Z115" s="185"/>
      <c r="AA115" s="185"/>
      <c r="AB115" s="185"/>
      <c r="AC115" s="185"/>
      <c r="AD115" s="185"/>
      <c r="AE115" s="185"/>
    </row>
    <row r="116" s="2" customFormat="1" ht="22.8" customHeight="1">
      <c r="A116" s="35"/>
      <c r="B116" s="36"/>
      <c r="C116" s="104" t="s">
        <v>135</v>
      </c>
      <c r="D116" s="37"/>
      <c r="E116" s="37"/>
      <c r="F116" s="37"/>
      <c r="G116" s="37"/>
      <c r="H116" s="37"/>
      <c r="I116" s="37"/>
      <c r="J116" s="191">
        <f>BK116</f>
        <v>0</v>
      </c>
      <c r="K116" s="37"/>
      <c r="L116" s="41"/>
      <c r="M116" s="100"/>
      <c r="N116" s="192"/>
      <c r="O116" s="101"/>
      <c r="P116" s="193">
        <f>SUM(P117:P128)</f>
        <v>0</v>
      </c>
      <c r="Q116" s="101"/>
      <c r="R116" s="193">
        <f>SUM(R117:R128)</f>
        <v>0</v>
      </c>
      <c r="S116" s="101"/>
      <c r="T116" s="194">
        <f>SUM(T117:T128)</f>
        <v>0</v>
      </c>
      <c r="U116" s="35"/>
      <c r="V116" s="35"/>
      <c r="W116" s="35"/>
      <c r="X116" s="35"/>
      <c r="Y116" s="35"/>
      <c r="Z116" s="35"/>
      <c r="AA116" s="35"/>
      <c r="AB116" s="35"/>
      <c r="AC116" s="35"/>
      <c r="AD116" s="35"/>
      <c r="AE116" s="35"/>
      <c r="AT116" s="14" t="s">
        <v>76</v>
      </c>
      <c r="AU116" s="14" t="s">
        <v>122</v>
      </c>
      <c r="BK116" s="195">
        <f>SUM(BK117:BK128)</f>
        <v>0</v>
      </c>
    </row>
    <row r="117" s="2" customFormat="1" ht="66.75" customHeight="1">
      <c r="A117" s="35"/>
      <c r="B117" s="36"/>
      <c r="C117" s="196" t="s">
        <v>84</v>
      </c>
      <c r="D117" s="196" t="s">
        <v>136</v>
      </c>
      <c r="E117" s="197" t="s">
        <v>452</v>
      </c>
      <c r="F117" s="198" t="s">
        <v>453</v>
      </c>
      <c r="G117" s="199" t="s">
        <v>454</v>
      </c>
      <c r="H117" s="200">
        <v>1</v>
      </c>
      <c r="I117" s="201"/>
      <c r="J117" s="202">
        <f>ROUND(I117*H117,2)</f>
        <v>0</v>
      </c>
      <c r="K117" s="198" t="s">
        <v>140</v>
      </c>
      <c r="L117" s="41"/>
      <c r="M117" s="203" t="s">
        <v>1</v>
      </c>
      <c r="N117" s="204" t="s">
        <v>42</v>
      </c>
      <c r="O117" s="88"/>
      <c r="P117" s="205">
        <f>O117*H117</f>
        <v>0</v>
      </c>
      <c r="Q117" s="205">
        <v>0</v>
      </c>
      <c r="R117" s="205">
        <f>Q117*H117</f>
        <v>0</v>
      </c>
      <c r="S117" s="205">
        <v>0</v>
      </c>
      <c r="T117" s="206">
        <f>S117*H117</f>
        <v>0</v>
      </c>
      <c r="U117" s="35"/>
      <c r="V117" s="35"/>
      <c r="W117" s="35"/>
      <c r="X117" s="35"/>
      <c r="Y117" s="35"/>
      <c r="Z117" s="35"/>
      <c r="AA117" s="35"/>
      <c r="AB117" s="35"/>
      <c r="AC117" s="35"/>
      <c r="AD117" s="35"/>
      <c r="AE117" s="35"/>
      <c r="AR117" s="207" t="s">
        <v>141</v>
      </c>
      <c r="AT117" s="207" t="s">
        <v>136</v>
      </c>
      <c r="AU117" s="207" t="s">
        <v>77</v>
      </c>
      <c r="AY117" s="14" t="s">
        <v>142</v>
      </c>
      <c r="BE117" s="208">
        <f>IF(N117="základní",J117,0)</f>
        <v>0</v>
      </c>
      <c r="BF117" s="208">
        <f>IF(N117="snížená",J117,0)</f>
        <v>0</v>
      </c>
      <c r="BG117" s="208">
        <f>IF(N117="zákl. přenesená",J117,0)</f>
        <v>0</v>
      </c>
      <c r="BH117" s="208">
        <f>IF(N117="sníž. přenesená",J117,0)</f>
        <v>0</v>
      </c>
      <c r="BI117" s="208">
        <f>IF(N117="nulová",J117,0)</f>
        <v>0</v>
      </c>
      <c r="BJ117" s="14" t="s">
        <v>84</v>
      </c>
      <c r="BK117" s="208">
        <f>ROUND(I117*H117,2)</f>
        <v>0</v>
      </c>
      <c r="BL117" s="14" t="s">
        <v>141</v>
      </c>
      <c r="BM117" s="207" t="s">
        <v>455</v>
      </c>
    </row>
    <row r="118" s="2" customFormat="1">
      <c r="A118" s="35"/>
      <c r="B118" s="36"/>
      <c r="C118" s="37"/>
      <c r="D118" s="209" t="s">
        <v>152</v>
      </c>
      <c r="E118" s="37"/>
      <c r="F118" s="210" t="s">
        <v>456</v>
      </c>
      <c r="G118" s="37"/>
      <c r="H118" s="37"/>
      <c r="I118" s="211"/>
      <c r="J118" s="37"/>
      <c r="K118" s="37"/>
      <c r="L118" s="41"/>
      <c r="M118" s="212"/>
      <c r="N118" s="213"/>
      <c r="O118" s="88"/>
      <c r="P118" s="88"/>
      <c r="Q118" s="88"/>
      <c r="R118" s="88"/>
      <c r="S118" s="88"/>
      <c r="T118" s="89"/>
      <c r="U118" s="35"/>
      <c r="V118" s="35"/>
      <c r="W118" s="35"/>
      <c r="X118" s="35"/>
      <c r="Y118" s="35"/>
      <c r="Z118" s="35"/>
      <c r="AA118" s="35"/>
      <c r="AB118" s="35"/>
      <c r="AC118" s="35"/>
      <c r="AD118" s="35"/>
      <c r="AE118" s="35"/>
      <c r="AT118" s="14" t="s">
        <v>152</v>
      </c>
      <c r="AU118" s="14" t="s">
        <v>77</v>
      </c>
    </row>
    <row r="119" s="2" customFormat="1" ht="24.15" customHeight="1">
      <c r="A119" s="35"/>
      <c r="B119" s="36"/>
      <c r="C119" s="196" t="s">
        <v>86</v>
      </c>
      <c r="D119" s="196" t="s">
        <v>136</v>
      </c>
      <c r="E119" s="197" t="s">
        <v>457</v>
      </c>
      <c r="F119" s="198" t="s">
        <v>458</v>
      </c>
      <c r="G119" s="199" t="s">
        <v>166</v>
      </c>
      <c r="H119" s="200">
        <v>7018</v>
      </c>
      <c r="I119" s="201"/>
      <c r="J119" s="202">
        <f>ROUND(I119*H119,2)</f>
        <v>0</v>
      </c>
      <c r="K119" s="198" t="s">
        <v>140</v>
      </c>
      <c r="L119" s="41"/>
      <c r="M119" s="203" t="s">
        <v>1</v>
      </c>
      <c r="N119" s="204" t="s">
        <v>42</v>
      </c>
      <c r="O119" s="88"/>
      <c r="P119" s="205">
        <f>O119*H119</f>
        <v>0</v>
      </c>
      <c r="Q119" s="205">
        <v>0</v>
      </c>
      <c r="R119" s="205">
        <f>Q119*H119</f>
        <v>0</v>
      </c>
      <c r="S119" s="205">
        <v>0</v>
      </c>
      <c r="T119" s="206">
        <f>S119*H119</f>
        <v>0</v>
      </c>
      <c r="U119" s="35"/>
      <c r="V119" s="35"/>
      <c r="W119" s="35"/>
      <c r="X119" s="35"/>
      <c r="Y119" s="35"/>
      <c r="Z119" s="35"/>
      <c r="AA119" s="35"/>
      <c r="AB119" s="35"/>
      <c r="AC119" s="35"/>
      <c r="AD119" s="35"/>
      <c r="AE119" s="35"/>
      <c r="AR119" s="207" t="s">
        <v>141</v>
      </c>
      <c r="AT119" s="207" t="s">
        <v>136</v>
      </c>
      <c r="AU119" s="207" t="s">
        <v>77</v>
      </c>
      <c r="AY119" s="14" t="s">
        <v>142</v>
      </c>
      <c r="BE119" s="208">
        <f>IF(N119="základní",J119,0)</f>
        <v>0</v>
      </c>
      <c r="BF119" s="208">
        <f>IF(N119="snížená",J119,0)</f>
        <v>0</v>
      </c>
      <c r="BG119" s="208">
        <f>IF(N119="zákl. přenesená",J119,0)</f>
        <v>0</v>
      </c>
      <c r="BH119" s="208">
        <f>IF(N119="sníž. přenesená",J119,0)</f>
        <v>0</v>
      </c>
      <c r="BI119" s="208">
        <f>IF(N119="nulová",J119,0)</f>
        <v>0</v>
      </c>
      <c r="BJ119" s="14" t="s">
        <v>84</v>
      </c>
      <c r="BK119" s="208">
        <f>ROUND(I119*H119,2)</f>
        <v>0</v>
      </c>
      <c r="BL119" s="14" t="s">
        <v>141</v>
      </c>
      <c r="BM119" s="207" t="s">
        <v>459</v>
      </c>
    </row>
    <row r="120" s="2" customFormat="1">
      <c r="A120" s="35"/>
      <c r="B120" s="36"/>
      <c r="C120" s="37"/>
      <c r="D120" s="209" t="s">
        <v>152</v>
      </c>
      <c r="E120" s="37"/>
      <c r="F120" s="210" t="s">
        <v>460</v>
      </c>
      <c r="G120" s="37"/>
      <c r="H120" s="37"/>
      <c r="I120" s="211"/>
      <c r="J120" s="37"/>
      <c r="K120" s="37"/>
      <c r="L120" s="41"/>
      <c r="M120" s="212"/>
      <c r="N120" s="213"/>
      <c r="O120" s="88"/>
      <c r="P120" s="88"/>
      <c r="Q120" s="88"/>
      <c r="R120" s="88"/>
      <c r="S120" s="88"/>
      <c r="T120" s="89"/>
      <c r="U120" s="35"/>
      <c r="V120" s="35"/>
      <c r="W120" s="35"/>
      <c r="X120" s="35"/>
      <c r="Y120" s="35"/>
      <c r="Z120" s="35"/>
      <c r="AA120" s="35"/>
      <c r="AB120" s="35"/>
      <c r="AC120" s="35"/>
      <c r="AD120" s="35"/>
      <c r="AE120" s="35"/>
      <c r="AT120" s="14" t="s">
        <v>152</v>
      </c>
      <c r="AU120" s="14" t="s">
        <v>77</v>
      </c>
    </row>
    <row r="121" s="10" customFormat="1">
      <c r="A121" s="10"/>
      <c r="B121" s="214"/>
      <c r="C121" s="215"/>
      <c r="D121" s="209" t="s">
        <v>159</v>
      </c>
      <c r="E121" s="216" t="s">
        <v>1</v>
      </c>
      <c r="F121" s="217" t="s">
        <v>461</v>
      </c>
      <c r="G121" s="215"/>
      <c r="H121" s="218">
        <v>7018</v>
      </c>
      <c r="I121" s="219"/>
      <c r="J121" s="215"/>
      <c r="K121" s="215"/>
      <c r="L121" s="220"/>
      <c r="M121" s="221"/>
      <c r="N121" s="222"/>
      <c r="O121" s="222"/>
      <c r="P121" s="222"/>
      <c r="Q121" s="222"/>
      <c r="R121" s="222"/>
      <c r="S121" s="222"/>
      <c r="T121" s="223"/>
      <c r="U121" s="10"/>
      <c r="V121" s="10"/>
      <c r="W121" s="10"/>
      <c r="X121" s="10"/>
      <c r="Y121" s="10"/>
      <c r="Z121" s="10"/>
      <c r="AA121" s="10"/>
      <c r="AB121" s="10"/>
      <c r="AC121" s="10"/>
      <c r="AD121" s="10"/>
      <c r="AE121" s="10"/>
      <c r="AT121" s="224" t="s">
        <v>159</v>
      </c>
      <c r="AU121" s="224" t="s">
        <v>77</v>
      </c>
      <c r="AV121" s="10" t="s">
        <v>86</v>
      </c>
      <c r="AW121" s="10" t="s">
        <v>33</v>
      </c>
      <c r="AX121" s="10" t="s">
        <v>84</v>
      </c>
      <c r="AY121" s="224" t="s">
        <v>142</v>
      </c>
    </row>
    <row r="122" s="2" customFormat="1" ht="33" customHeight="1">
      <c r="A122" s="35"/>
      <c r="B122" s="36"/>
      <c r="C122" s="196" t="s">
        <v>147</v>
      </c>
      <c r="D122" s="196" t="s">
        <v>136</v>
      </c>
      <c r="E122" s="197" t="s">
        <v>462</v>
      </c>
      <c r="F122" s="198" t="s">
        <v>463</v>
      </c>
      <c r="G122" s="199" t="s">
        <v>156</v>
      </c>
      <c r="H122" s="200">
        <v>31.978000000000002</v>
      </c>
      <c r="I122" s="201"/>
      <c r="J122" s="202">
        <f>ROUND(I122*H122,2)</f>
        <v>0</v>
      </c>
      <c r="K122" s="198" t="s">
        <v>140</v>
      </c>
      <c r="L122" s="41"/>
      <c r="M122" s="203" t="s">
        <v>1</v>
      </c>
      <c r="N122" s="204" t="s">
        <v>42</v>
      </c>
      <c r="O122" s="88"/>
      <c r="P122" s="205">
        <f>O122*H122</f>
        <v>0</v>
      </c>
      <c r="Q122" s="205">
        <v>0</v>
      </c>
      <c r="R122" s="205">
        <f>Q122*H122</f>
        <v>0</v>
      </c>
      <c r="S122" s="205">
        <v>0</v>
      </c>
      <c r="T122" s="206">
        <f>S122*H122</f>
        <v>0</v>
      </c>
      <c r="U122" s="35"/>
      <c r="V122" s="35"/>
      <c r="W122" s="35"/>
      <c r="X122" s="35"/>
      <c r="Y122" s="35"/>
      <c r="Z122" s="35"/>
      <c r="AA122" s="35"/>
      <c r="AB122" s="35"/>
      <c r="AC122" s="35"/>
      <c r="AD122" s="35"/>
      <c r="AE122" s="35"/>
      <c r="AR122" s="207" t="s">
        <v>141</v>
      </c>
      <c r="AT122" s="207" t="s">
        <v>136</v>
      </c>
      <c r="AU122" s="207" t="s">
        <v>77</v>
      </c>
      <c r="AY122" s="14" t="s">
        <v>142</v>
      </c>
      <c r="BE122" s="208">
        <f>IF(N122="základní",J122,0)</f>
        <v>0</v>
      </c>
      <c r="BF122" s="208">
        <f>IF(N122="snížená",J122,0)</f>
        <v>0</v>
      </c>
      <c r="BG122" s="208">
        <f>IF(N122="zákl. přenesená",J122,0)</f>
        <v>0</v>
      </c>
      <c r="BH122" s="208">
        <f>IF(N122="sníž. přenesená",J122,0)</f>
        <v>0</v>
      </c>
      <c r="BI122" s="208">
        <f>IF(N122="nulová",J122,0)</f>
        <v>0</v>
      </c>
      <c r="BJ122" s="14" t="s">
        <v>84</v>
      </c>
      <c r="BK122" s="208">
        <f>ROUND(I122*H122,2)</f>
        <v>0</v>
      </c>
      <c r="BL122" s="14" t="s">
        <v>141</v>
      </c>
      <c r="BM122" s="207" t="s">
        <v>464</v>
      </c>
    </row>
    <row r="123" s="2" customFormat="1">
      <c r="A123" s="35"/>
      <c r="B123" s="36"/>
      <c r="C123" s="37"/>
      <c r="D123" s="209" t="s">
        <v>152</v>
      </c>
      <c r="E123" s="37"/>
      <c r="F123" s="210" t="s">
        <v>465</v>
      </c>
      <c r="G123" s="37"/>
      <c r="H123" s="37"/>
      <c r="I123" s="211"/>
      <c r="J123" s="37"/>
      <c r="K123" s="37"/>
      <c r="L123" s="41"/>
      <c r="M123" s="212"/>
      <c r="N123" s="213"/>
      <c r="O123" s="88"/>
      <c r="P123" s="88"/>
      <c r="Q123" s="88"/>
      <c r="R123" s="88"/>
      <c r="S123" s="88"/>
      <c r="T123" s="89"/>
      <c r="U123" s="35"/>
      <c r="V123" s="35"/>
      <c r="W123" s="35"/>
      <c r="X123" s="35"/>
      <c r="Y123" s="35"/>
      <c r="Z123" s="35"/>
      <c r="AA123" s="35"/>
      <c r="AB123" s="35"/>
      <c r="AC123" s="35"/>
      <c r="AD123" s="35"/>
      <c r="AE123" s="35"/>
      <c r="AT123" s="14" t="s">
        <v>152</v>
      </c>
      <c r="AU123" s="14" t="s">
        <v>77</v>
      </c>
    </row>
    <row r="124" s="10" customFormat="1">
      <c r="A124" s="10"/>
      <c r="B124" s="214"/>
      <c r="C124" s="215"/>
      <c r="D124" s="209" t="s">
        <v>159</v>
      </c>
      <c r="E124" s="216" t="s">
        <v>1</v>
      </c>
      <c r="F124" s="217" t="s">
        <v>466</v>
      </c>
      <c r="G124" s="215"/>
      <c r="H124" s="218">
        <v>31.978000000000002</v>
      </c>
      <c r="I124" s="219"/>
      <c r="J124" s="215"/>
      <c r="K124" s="215"/>
      <c r="L124" s="220"/>
      <c r="M124" s="221"/>
      <c r="N124" s="222"/>
      <c r="O124" s="222"/>
      <c r="P124" s="222"/>
      <c r="Q124" s="222"/>
      <c r="R124" s="222"/>
      <c r="S124" s="222"/>
      <c r="T124" s="223"/>
      <c r="U124" s="10"/>
      <c r="V124" s="10"/>
      <c r="W124" s="10"/>
      <c r="X124" s="10"/>
      <c r="Y124" s="10"/>
      <c r="Z124" s="10"/>
      <c r="AA124" s="10"/>
      <c r="AB124" s="10"/>
      <c r="AC124" s="10"/>
      <c r="AD124" s="10"/>
      <c r="AE124" s="10"/>
      <c r="AT124" s="224" t="s">
        <v>159</v>
      </c>
      <c r="AU124" s="224" t="s">
        <v>77</v>
      </c>
      <c r="AV124" s="10" t="s">
        <v>86</v>
      </c>
      <c r="AW124" s="10" t="s">
        <v>33</v>
      </c>
      <c r="AX124" s="10" t="s">
        <v>84</v>
      </c>
      <c r="AY124" s="224" t="s">
        <v>142</v>
      </c>
    </row>
    <row r="125" s="2" customFormat="1" ht="33" customHeight="1">
      <c r="A125" s="35"/>
      <c r="B125" s="36"/>
      <c r="C125" s="196" t="s">
        <v>141</v>
      </c>
      <c r="D125" s="196" t="s">
        <v>136</v>
      </c>
      <c r="E125" s="197" t="s">
        <v>467</v>
      </c>
      <c r="F125" s="198" t="s">
        <v>468</v>
      </c>
      <c r="G125" s="199" t="s">
        <v>156</v>
      </c>
      <c r="H125" s="200">
        <v>6.673</v>
      </c>
      <c r="I125" s="201"/>
      <c r="J125" s="202">
        <f>ROUND(I125*H125,2)</f>
        <v>0</v>
      </c>
      <c r="K125" s="198" t="s">
        <v>140</v>
      </c>
      <c r="L125" s="41"/>
      <c r="M125" s="203" t="s">
        <v>1</v>
      </c>
      <c r="N125" s="204" t="s">
        <v>42</v>
      </c>
      <c r="O125" s="88"/>
      <c r="P125" s="205">
        <f>O125*H125</f>
        <v>0</v>
      </c>
      <c r="Q125" s="205">
        <v>0</v>
      </c>
      <c r="R125" s="205">
        <f>Q125*H125</f>
        <v>0</v>
      </c>
      <c r="S125" s="205">
        <v>0</v>
      </c>
      <c r="T125" s="206">
        <f>S125*H125</f>
        <v>0</v>
      </c>
      <c r="U125" s="35"/>
      <c r="V125" s="35"/>
      <c r="W125" s="35"/>
      <c r="X125" s="35"/>
      <c r="Y125" s="35"/>
      <c r="Z125" s="35"/>
      <c r="AA125" s="35"/>
      <c r="AB125" s="35"/>
      <c r="AC125" s="35"/>
      <c r="AD125" s="35"/>
      <c r="AE125" s="35"/>
      <c r="AR125" s="207" t="s">
        <v>141</v>
      </c>
      <c r="AT125" s="207" t="s">
        <v>136</v>
      </c>
      <c r="AU125" s="207" t="s">
        <v>77</v>
      </c>
      <c r="AY125" s="14" t="s">
        <v>142</v>
      </c>
      <c r="BE125" s="208">
        <f>IF(N125="základní",J125,0)</f>
        <v>0</v>
      </c>
      <c r="BF125" s="208">
        <f>IF(N125="snížená",J125,0)</f>
        <v>0</v>
      </c>
      <c r="BG125" s="208">
        <f>IF(N125="zákl. přenesená",J125,0)</f>
        <v>0</v>
      </c>
      <c r="BH125" s="208">
        <f>IF(N125="sníž. přenesená",J125,0)</f>
        <v>0</v>
      </c>
      <c r="BI125" s="208">
        <f>IF(N125="nulová",J125,0)</f>
        <v>0</v>
      </c>
      <c r="BJ125" s="14" t="s">
        <v>84</v>
      </c>
      <c r="BK125" s="208">
        <f>ROUND(I125*H125,2)</f>
        <v>0</v>
      </c>
      <c r="BL125" s="14" t="s">
        <v>141</v>
      </c>
      <c r="BM125" s="207" t="s">
        <v>469</v>
      </c>
    </row>
    <row r="126" s="2" customFormat="1">
      <c r="A126" s="35"/>
      <c r="B126" s="36"/>
      <c r="C126" s="37"/>
      <c r="D126" s="209" t="s">
        <v>225</v>
      </c>
      <c r="E126" s="37"/>
      <c r="F126" s="210" t="s">
        <v>470</v>
      </c>
      <c r="G126" s="37"/>
      <c r="H126" s="37"/>
      <c r="I126" s="211"/>
      <c r="J126" s="37"/>
      <c r="K126" s="37"/>
      <c r="L126" s="41"/>
      <c r="M126" s="212"/>
      <c r="N126" s="213"/>
      <c r="O126" s="88"/>
      <c r="P126" s="88"/>
      <c r="Q126" s="88"/>
      <c r="R126" s="88"/>
      <c r="S126" s="88"/>
      <c r="T126" s="89"/>
      <c r="U126" s="35"/>
      <c r="V126" s="35"/>
      <c r="W126" s="35"/>
      <c r="X126" s="35"/>
      <c r="Y126" s="35"/>
      <c r="Z126" s="35"/>
      <c r="AA126" s="35"/>
      <c r="AB126" s="35"/>
      <c r="AC126" s="35"/>
      <c r="AD126" s="35"/>
      <c r="AE126" s="35"/>
      <c r="AT126" s="14" t="s">
        <v>225</v>
      </c>
      <c r="AU126" s="14" t="s">
        <v>77</v>
      </c>
    </row>
    <row r="127" s="2" customFormat="1">
      <c r="A127" s="35"/>
      <c r="B127" s="36"/>
      <c r="C127" s="37"/>
      <c r="D127" s="209" t="s">
        <v>152</v>
      </c>
      <c r="E127" s="37"/>
      <c r="F127" s="210" t="s">
        <v>471</v>
      </c>
      <c r="G127" s="37"/>
      <c r="H127" s="37"/>
      <c r="I127" s="211"/>
      <c r="J127" s="37"/>
      <c r="K127" s="37"/>
      <c r="L127" s="41"/>
      <c r="M127" s="212"/>
      <c r="N127" s="213"/>
      <c r="O127" s="88"/>
      <c r="P127" s="88"/>
      <c r="Q127" s="88"/>
      <c r="R127" s="88"/>
      <c r="S127" s="88"/>
      <c r="T127" s="89"/>
      <c r="U127" s="35"/>
      <c r="V127" s="35"/>
      <c r="W127" s="35"/>
      <c r="X127" s="35"/>
      <c r="Y127" s="35"/>
      <c r="Z127" s="35"/>
      <c r="AA127" s="35"/>
      <c r="AB127" s="35"/>
      <c r="AC127" s="35"/>
      <c r="AD127" s="35"/>
      <c r="AE127" s="35"/>
      <c r="AT127" s="14" t="s">
        <v>152</v>
      </c>
      <c r="AU127" s="14" t="s">
        <v>77</v>
      </c>
    </row>
    <row r="128" s="10" customFormat="1">
      <c r="A128" s="10"/>
      <c r="B128" s="214"/>
      <c r="C128" s="215"/>
      <c r="D128" s="209" t="s">
        <v>159</v>
      </c>
      <c r="E128" s="216" t="s">
        <v>1</v>
      </c>
      <c r="F128" s="217" t="s">
        <v>472</v>
      </c>
      <c r="G128" s="215"/>
      <c r="H128" s="218">
        <v>6.673</v>
      </c>
      <c r="I128" s="219"/>
      <c r="J128" s="215"/>
      <c r="K128" s="215"/>
      <c r="L128" s="220"/>
      <c r="M128" s="250"/>
      <c r="N128" s="251"/>
      <c r="O128" s="251"/>
      <c r="P128" s="251"/>
      <c r="Q128" s="251"/>
      <c r="R128" s="251"/>
      <c r="S128" s="251"/>
      <c r="T128" s="252"/>
      <c r="U128" s="10"/>
      <c r="V128" s="10"/>
      <c r="W128" s="10"/>
      <c r="X128" s="10"/>
      <c r="Y128" s="10"/>
      <c r="Z128" s="10"/>
      <c r="AA128" s="10"/>
      <c r="AB128" s="10"/>
      <c r="AC128" s="10"/>
      <c r="AD128" s="10"/>
      <c r="AE128" s="10"/>
      <c r="AT128" s="224" t="s">
        <v>159</v>
      </c>
      <c r="AU128" s="224" t="s">
        <v>77</v>
      </c>
      <c r="AV128" s="10" t="s">
        <v>86</v>
      </c>
      <c r="AW128" s="10" t="s">
        <v>33</v>
      </c>
      <c r="AX128" s="10" t="s">
        <v>84</v>
      </c>
      <c r="AY128" s="224" t="s">
        <v>142</v>
      </c>
    </row>
    <row r="129" s="2" customFormat="1" ht="6.96" customHeight="1">
      <c r="A129" s="35"/>
      <c r="B129" s="63"/>
      <c r="C129" s="64"/>
      <c r="D129" s="64"/>
      <c r="E129" s="64"/>
      <c r="F129" s="64"/>
      <c r="G129" s="64"/>
      <c r="H129" s="64"/>
      <c r="I129" s="64"/>
      <c r="J129" s="64"/>
      <c r="K129" s="64"/>
      <c r="L129" s="41"/>
      <c r="M129" s="35"/>
      <c r="O129" s="35"/>
      <c r="P129" s="35"/>
      <c r="Q129" s="35"/>
      <c r="R129" s="35"/>
      <c r="S129" s="35"/>
      <c r="T129" s="35"/>
      <c r="U129" s="35"/>
      <c r="V129" s="35"/>
      <c r="W129" s="35"/>
      <c r="X129" s="35"/>
      <c r="Y129" s="35"/>
      <c r="Z129" s="35"/>
      <c r="AA129" s="35"/>
      <c r="AB129" s="35"/>
      <c r="AC129" s="35"/>
      <c r="AD129" s="35"/>
      <c r="AE129" s="35"/>
    </row>
  </sheetData>
  <sheetProtection sheet="1" autoFilter="0" formatColumns="0" formatRows="0" objects="1" scenarios="1" spinCount="100000" saltValue="uArhQeSMXvtAsxFakxVfYfS2lx9zZpPPM5OxrQKBbJa1KC4raTDyyXxRd8jzt0/okOBcq/WDEZOa9KhdkbKu2A==" hashValue="lSrzTWSIrHtuBV7SXU1HECf3ouef104hPRHBODeZMN3R2hGnTJgBqmzxO2hW/BTt1tXFlMLktdQ18prIPw9rGw==" algorithmName="SHA-512" password="CC35"/>
  <autoFilter ref="C115:K128"/>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Liprtová Pavlína</dc:creator>
  <cp:lastModifiedBy>Liprtová Pavlína</cp:lastModifiedBy>
  <dcterms:created xsi:type="dcterms:W3CDTF">2022-09-29T08:37:41Z</dcterms:created>
  <dcterms:modified xsi:type="dcterms:W3CDTF">2022-09-29T08:37:49Z</dcterms:modified>
</cp:coreProperties>
</file>